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4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'C0326_1035003351657_14_0_50_0'!$A:$U</definedName>
  </definedNames>
  <calcPr calcId="152511"/>
</workbook>
</file>

<file path=xl/calcChain.xml><?xml version="1.0" encoding="utf-8"?>
<calcChain xmlns="http://schemas.openxmlformats.org/spreadsheetml/2006/main">
  <c r="B26" i="2" l="1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C25" i="2"/>
  <c r="B25" i="2"/>
  <c r="Q24" i="2" l="1"/>
  <c r="D59" i="2" l="1"/>
  <c r="I59" i="2" s="1"/>
  <c r="D58" i="2"/>
  <c r="I58" i="2" s="1"/>
  <c r="D57" i="2"/>
  <c r="I57" i="2" s="1"/>
  <c r="D56" i="2"/>
  <c r="I56" i="2" s="1"/>
  <c r="D55" i="2"/>
  <c r="I55" i="2" s="1"/>
  <c r="D35" i="2"/>
  <c r="F56" i="2" l="1"/>
  <c r="K56" i="2"/>
  <c r="D64" i="2"/>
  <c r="I64" i="2" s="1"/>
  <c r="F55" i="2"/>
  <c r="K55" i="2"/>
  <c r="F58" i="2"/>
  <c r="K58" i="2"/>
  <c r="F59" i="2"/>
  <c r="K59" i="2"/>
  <c r="D62" i="2"/>
  <c r="I62" i="2" s="1"/>
  <c r="D60" i="2"/>
  <c r="I60" i="2" s="1"/>
  <c r="K57" i="2"/>
  <c r="F57" i="2"/>
  <c r="D61" i="2"/>
  <c r="I61" i="2" s="1"/>
  <c r="D63" i="2"/>
  <c r="I63" i="2" s="1"/>
  <c r="D46" i="2"/>
  <c r="I46" i="2" s="1"/>
  <c r="D38" i="2"/>
  <c r="I38" i="2" s="1"/>
  <c r="D43" i="2"/>
  <c r="I43" i="2" s="1"/>
  <c r="D47" i="2"/>
  <c r="I47" i="2" s="1"/>
  <c r="D51" i="2"/>
  <c r="I51" i="2" s="1"/>
  <c r="D54" i="2"/>
  <c r="I54" i="2" s="1"/>
  <c r="I35" i="2"/>
  <c r="D40" i="2"/>
  <c r="I40" i="2" s="1"/>
  <c r="D45" i="2"/>
  <c r="I45" i="2" s="1"/>
  <c r="D49" i="2"/>
  <c r="I49" i="2" s="1"/>
  <c r="D36" i="2"/>
  <c r="I36" i="2" s="1"/>
  <c r="D42" i="2"/>
  <c r="I42" i="2" s="1"/>
  <c r="D50" i="2"/>
  <c r="I50" i="2" s="1"/>
  <c r="D53" i="2"/>
  <c r="I53" i="2" s="1"/>
  <c r="D39" i="2"/>
  <c r="I39" i="2" s="1"/>
  <c r="D44" i="2"/>
  <c r="I44" i="2" s="1"/>
  <c r="D48" i="2"/>
  <c r="I48" i="2" s="1"/>
  <c r="D52" i="2"/>
  <c r="I52" i="2" s="1"/>
  <c r="D37" i="2"/>
  <c r="I37" i="2" s="1"/>
  <c r="K37" i="2" l="1"/>
  <c r="F37" i="2"/>
  <c r="F62" i="2"/>
  <c r="K62" i="2"/>
  <c r="F63" i="2"/>
  <c r="K63" i="2"/>
  <c r="F64" i="2"/>
  <c r="K64" i="2"/>
  <c r="K61" i="2"/>
  <c r="F61" i="2"/>
  <c r="F60" i="2"/>
  <c r="K60" i="2"/>
  <c r="F52" i="2"/>
  <c r="K52" i="2"/>
  <c r="F44" i="2"/>
  <c r="K44" i="2"/>
  <c r="F42" i="2"/>
  <c r="K42" i="2"/>
  <c r="F40" i="2"/>
  <c r="K40" i="2"/>
  <c r="F54" i="2"/>
  <c r="K54" i="2"/>
  <c r="F38" i="2"/>
  <c r="K38" i="2"/>
  <c r="K53" i="2"/>
  <c r="F53" i="2"/>
  <c r="K49" i="2"/>
  <c r="F49" i="2"/>
  <c r="F47" i="2"/>
  <c r="K47" i="2"/>
  <c r="D41" i="2"/>
  <c r="F48" i="2"/>
  <c r="K48" i="2"/>
  <c r="F39" i="2"/>
  <c r="K39" i="2"/>
  <c r="F50" i="2"/>
  <c r="K50" i="2"/>
  <c r="F36" i="2"/>
  <c r="K36" i="2"/>
  <c r="K45" i="2"/>
  <c r="F45" i="2"/>
  <c r="F35" i="2"/>
  <c r="K35" i="2"/>
  <c r="F51" i="2"/>
  <c r="K51" i="2"/>
  <c r="F43" i="2"/>
  <c r="K43" i="2"/>
  <c r="F46" i="2"/>
  <c r="K46" i="2"/>
  <c r="I41" i="2" l="1"/>
  <c r="K41" i="2" l="1"/>
  <c r="F41" i="2"/>
  <c r="F24" i="2" s="1"/>
  <c r="I24" i="2"/>
  <c r="K34" i="2" l="1"/>
  <c r="D34" i="2"/>
  <c r="K33" i="2"/>
  <c r="D33" i="2"/>
  <c r="K32" i="2"/>
  <c r="D32" i="2"/>
  <c r="K31" i="2"/>
  <c r="D31" i="2"/>
  <c r="K30" i="2"/>
  <c r="D30" i="2"/>
  <c r="K29" i="2"/>
  <c r="D29" i="2"/>
  <c r="K28" i="2"/>
  <c r="D28" i="2"/>
  <c r="K27" i="2"/>
  <c r="D27" i="2"/>
  <c r="K26" i="2"/>
  <c r="D26" i="2"/>
  <c r="K25" i="2"/>
  <c r="D25" i="2"/>
  <c r="K24" i="2"/>
  <c r="S3" i="2"/>
  <c r="D24" i="2" l="1"/>
</calcChain>
</file>

<file path=xl/sharedStrings.xml><?xml version="1.0" encoding="utf-8"?>
<sst xmlns="http://schemas.openxmlformats.org/spreadsheetml/2006/main" count="757" uniqueCount="49">
  <si>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</si>
  <si>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</si>
  <si>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</si>
  <si>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</si>
  <si>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</si>
  <si>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</si>
  <si>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</si>
  <si>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</si>
  <si>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</si>
  <si>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</si>
  <si>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</si>
  <si>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</si>
  <si>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</si>
  <si>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</si>
  <si>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</si>
  <si>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Количество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</si>
  <si>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</si>
  <si>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</si>
  <si>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</si>
  <si>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</si>
  <si>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</si>
  <si>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</si>
  <si>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</si>
  <si>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</si>
  <si>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</si>
  <si>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шт</t>
  </si>
  <si>
    <t>значение после</t>
  </si>
  <si>
    <t>16.1.1</t>
  </si>
  <si>
    <t>16.1.2</t>
  </si>
  <si>
    <t>16.2.1</t>
  </si>
  <si>
    <t>16.2.2</t>
  </si>
  <si>
    <t>1</t>
  </si>
  <si>
    <t>Наименование субъекта Российской Федерации: Московская область</t>
  </si>
  <si>
    <t>нд</t>
  </si>
  <si>
    <t>1.4</t>
  </si>
  <si>
    <t>Прочее новое строительство объектов электросетевого хозяйства, всего, в том числе:</t>
  </si>
  <si>
    <t>Наименование инвестиционного проекта</t>
  </si>
  <si>
    <t>…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</si>
  <si>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</si>
  <si>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</si>
  <si>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</si>
  <si>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</si>
  <si>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Повышение надежности электроснабжения потребителей</t>
  </si>
  <si>
    <t>2</t>
  </si>
  <si>
    <t>Наименование субъекта Российской Федерации</t>
  </si>
  <si>
    <r>
      <t xml:space="preserve">Инвестиционная программа </t>
    </r>
    <r>
      <rPr>
        <u/>
        <sz val="11"/>
        <color theme="1"/>
        <rFont val="Times New Roman"/>
        <family val="1"/>
        <charset val="204"/>
      </rPr>
      <t>Акционерного общества "МСК Энергосеть"</t>
    </r>
  </si>
  <si>
    <r>
      <t>…</t>
    </r>
    <r>
      <rPr>
        <vertAlign val="superscript"/>
        <sz val="11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</si>
  <si>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</si>
  <si>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1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</si>
</sst>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1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/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7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right"/>
    </xf>
    <xf numFmtId="0" fontId="3" fillId="2" borderId="0" xfId="2" applyFont="1" applyFill="1" applyAlignment="1">
      <alignment horizontal="center" vertical="top"/>
    </xf>
    <xf numFmtId="0" fontId="3" fillId="2" borderId="0" xfId="1" applyFont="1" applyFill="1" applyAlignment="1">
      <alignment horizontal="center" vertical="center"/>
    </xf>
    <xf numFmtId="0" fontId="7" fillId="2" borderId="1" xfId="1" applyFont="1" applyFill="1" applyBorder="1" applyAlignment="1">
      <alignment horizontal="center" vertical="center" textRotation="90" wrapText="1"/>
    </xf>
    <xf numFmtId="0" fontId="7" fillId="2" borderId="1" xfId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left" vertical="center" wrapText="1"/>
    </xf>
    <xf numFmtId="2" fontId="3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 readingOrder="1"/>
    </xf>
    <xf numFmtId="0" fontId="3" fillId="2" borderId="1" xfId="2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center"/>
    </xf>
    <xf numFmtId="49" fontId="5" fillId="2" borderId="1" xfId="2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horizontal="center" vertical="top"/>
    </xf>
    <xf numFmtId="0" fontId="7" fillId="2" borderId="0" xfId="1" applyFont="1" applyFill="1" applyAlignment="1">
      <alignment horizontal="center"/>
    </xf>
    <xf numFmtId="0" fontId="3" fillId="2" borderId="0" xfId="1" applyFont="1" applyFill="1" applyBorder="1" applyAlignment="1">
      <alignment horizont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218">
          <cell r="B218" t="str">
            <v>Программный комплекс для энергетики        Модус</v>
          </cell>
          <cell r="C218" t="str">
            <v>I_19</v>
          </cell>
        </row>
        <row r="219">
          <cell r="B219" t="str">
            <v>Автогидроподъемник  ВИПО-18-01 на шасси ГАЗ -33081 (4х4)</v>
          </cell>
          <cell r="C219" t="str">
            <v>I_20</v>
          </cell>
        </row>
        <row r="220">
          <cell r="B220" t="str">
            <v xml:space="preserve">Renault  Duster </v>
          </cell>
          <cell r="C220" t="str">
            <v>I_21</v>
          </cell>
        </row>
        <row r="221">
          <cell r="B221" t="str">
            <v xml:space="preserve">Газель 270500-264/364 ( 7 мест)  </v>
          </cell>
          <cell r="C221" t="str">
            <v>I_22</v>
          </cell>
        </row>
        <row r="222">
          <cell r="B222" t="str">
            <v xml:space="preserve">Бортовой  Камаз (манипулятор)  43118-46 с  КМУ  PALFINGER  INMAN  ИТ-180  </v>
          </cell>
          <cell r="C222" t="str">
            <v>I_23</v>
          </cell>
        </row>
        <row r="223">
          <cell r="B223" t="str">
            <v>Автомобиль ГАЗ Соболь</v>
          </cell>
          <cell r="C223" t="str">
            <v>I_24</v>
          </cell>
        </row>
        <row r="224">
          <cell r="B224" t="str">
            <v>Буровая JUNJIN  SA-040С на шасси КАМАЗ-43114</v>
          </cell>
          <cell r="C224" t="str">
            <v>I_25</v>
          </cell>
        </row>
        <row r="225">
          <cell r="B225" t="str">
            <v>УАЗ-390945</v>
          </cell>
          <cell r="C225" t="str">
            <v>I_26</v>
          </cell>
        </row>
        <row r="226">
          <cell r="B226" t="str">
            <v>LADA  Largus   универсал</v>
          </cell>
          <cell r="C226" t="str">
            <v>I_27</v>
          </cell>
        </row>
        <row r="227">
          <cell r="B227" t="str">
            <v>LADA GRANTA седан</v>
          </cell>
          <cell r="C227" t="str">
            <v>I_28</v>
          </cell>
          <cell r="L227">
            <v>1.02</v>
          </cell>
        </row>
        <row r="228">
          <cell r="B228" t="str">
            <v>Газель 270500-264-364</v>
          </cell>
          <cell r="C228" t="str">
            <v>I_18_K</v>
          </cell>
          <cell r="L228">
            <v>0.90499999999999992</v>
          </cell>
        </row>
        <row r="229">
          <cell r="B229" t="str">
            <v>Автомобиль ГАЗ Соболь</v>
          </cell>
          <cell r="C229" t="str">
            <v>I_19_K</v>
          </cell>
          <cell r="L229">
            <v>0.82499999999999996</v>
          </cell>
        </row>
        <row r="230">
          <cell r="B230" t="str">
            <v>LADA GRANTA седан</v>
          </cell>
          <cell r="C230" t="str">
            <v>I_20_K</v>
          </cell>
          <cell r="L230">
            <v>2.4406779661016946</v>
          </cell>
        </row>
        <row r="231">
          <cell r="B231" t="str">
            <v>Трактор экскаватор JCB 3CXS14M2NM</v>
          </cell>
          <cell r="C231" t="str">
            <v>I_21_K</v>
          </cell>
          <cell r="L231">
            <v>2.915</v>
          </cell>
        </row>
        <row r="232">
          <cell r="B232" t="str">
            <v>ГАЗ-ПСС-131</v>
          </cell>
          <cell r="C232" t="str">
            <v>I_22_K</v>
          </cell>
          <cell r="L232">
            <v>0.56500000000000006</v>
          </cell>
        </row>
        <row r="233">
          <cell r="B233" t="str">
            <v>ГАЗ-33086</v>
          </cell>
          <cell r="C233" t="str">
            <v>I_23_K</v>
          </cell>
          <cell r="L233">
            <v>0.56500000000000006</v>
          </cell>
        </row>
        <row r="234">
          <cell r="B234" t="str">
            <v>КАМАЗ 390806</v>
          </cell>
          <cell r="C234" t="str">
            <v>I_24_K</v>
          </cell>
          <cell r="L234">
            <v>7.903305084745762</v>
          </cell>
        </row>
        <row r="235">
          <cell r="B235" t="str">
            <v>КАМАЗ 637110</v>
          </cell>
          <cell r="C235" t="str">
            <v>I_25_K</v>
          </cell>
          <cell r="L235">
            <v>2.7249999999999996</v>
          </cell>
        </row>
        <row r="236">
          <cell r="B236" t="str">
            <v>Газель</v>
          </cell>
          <cell r="C236" t="str">
            <v>I_26_K</v>
          </cell>
          <cell r="L236">
            <v>2.5450000000000004</v>
          </cell>
        </row>
        <row r="237">
          <cell r="B237" t="str">
            <v>ЗИЛ СААЗ 4546</v>
          </cell>
          <cell r="C237" t="str">
            <v>I_27_K</v>
          </cell>
          <cell r="L237">
            <v>0.42499999999999993</v>
          </cell>
        </row>
        <row r="238">
          <cell r="B238" t="str">
            <v>Прицеп-роспуск АР-5</v>
          </cell>
          <cell r="C238" t="str">
            <v>I_28_K</v>
          </cell>
          <cell r="L238">
            <v>7.5000000000000011E-2</v>
          </cell>
        </row>
        <row r="239">
          <cell r="B239" t="str">
            <v>Прицеп автомобильный 880712</v>
          </cell>
          <cell r="C239" t="str">
            <v>I_29_K</v>
          </cell>
          <cell r="L239">
            <v>0.19</v>
          </cell>
        </row>
        <row r="240">
          <cell r="B240" t="str">
            <v>УАЗ-390945</v>
          </cell>
          <cell r="C240" t="str">
            <v>I_30_K</v>
          </cell>
          <cell r="L240">
            <v>0.10400000000000001</v>
          </cell>
        </row>
        <row r="241">
          <cell r="B241" t="str">
            <v>УАЗ-390944</v>
          </cell>
          <cell r="C241" t="str">
            <v>I_31_K</v>
          </cell>
          <cell r="L241">
            <v>0.10400000000000001</v>
          </cell>
        </row>
        <row r="242">
          <cell r="B242" t="str">
            <v>УАЗ-390995</v>
          </cell>
          <cell r="C242" t="str">
            <v>I_32_K</v>
          </cell>
          <cell r="L242">
            <v>0.18599999999999997</v>
          </cell>
        </row>
        <row r="243">
          <cell r="B243" t="str">
            <v>УАЗ-390945</v>
          </cell>
          <cell r="C243" t="str">
            <v>I_33_K</v>
          </cell>
          <cell r="L243">
            <v>0.246</v>
          </cell>
        </row>
        <row r="244">
          <cell r="B244" t="str">
            <v>УАЗ-390995</v>
          </cell>
          <cell r="C244" t="str">
            <v>I_34_K</v>
          </cell>
          <cell r="L244">
            <v>0.28599999999999998</v>
          </cell>
        </row>
        <row r="245">
          <cell r="B245" t="str">
            <v>ВАЗ-21041</v>
          </cell>
          <cell r="C245" t="str">
            <v>I_35_K</v>
          </cell>
          <cell r="L245">
            <v>5.3999999999999999E-2</v>
          </cell>
        </row>
        <row r="246">
          <cell r="B246" t="str">
            <v>УАЗ-390945</v>
          </cell>
          <cell r="C246" t="str">
            <v>I_36_K</v>
          </cell>
        </row>
        <row r="247">
          <cell r="B247" t="str">
            <v>Прицеп-платформа</v>
          </cell>
          <cell r="C247" t="str">
            <v>I_37_K</v>
          </cell>
          <cell r="L247" t="str">
            <v>нд</v>
          </cell>
        </row>
        <row r="248">
          <cell r="B248" t="str">
            <v>Автокран</v>
          </cell>
          <cell r="C248" t="str">
            <v>I_38_K</v>
          </cell>
          <cell r="L248">
            <v>1.0499999999999998</v>
          </cell>
        </row>
        <row r="249">
          <cell r="B249" t="str">
            <v>Приобретение, монтаж и пусконаладочные работы системы видеоконференц-связи АО "МСК Энерго"</v>
          </cell>
          <cell r="C249" t="str">
            <v>I_16_N</v>
          </cell>
          <cell r="L249">
            <v>6</v>
          </cell>
        </row>
        <row r="250">
          <cell r="B250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50" t="str">
            <v>I_17_N</v>
          </cell>
          <cell r="L250">
            <v>5.7779491525423721</v>
          </cell>
        </row>
        <row r="251">
          <cell r="B251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51" t="str">
            <v>I_18_N</v>
          </cell>
          <cell r="L251">
            <v>0.78785898305084745</v>
          </cell>
        </row>
        <row r="252">
          <cell r="B252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52" t="str">
            <v>I_19_N</v>
          </cell>
          <cell r="L252">
            <v>0.15158949152542375</v>
          </cell>
        </row>
        <row r="253">
          <cell r="B253" t="str">
            <v>Модернизация существующей системы телемеханики (Оборудование системы ТМ Лобненской РЭС  для 13-ти РП)</v>
          </cell>
          <cell r="C253" t="str">
            <v>I_20_N</v>
          </cell>
          <cell r="L253">
            <v>3.0045335593220339</v>
          </cell>
        </row>
        <row r="254">
          <cell r="B254" t="str">
            <v>Приобретение и установка диспетчерского щита Лобня</v>
          </cell>
          <cell r="C254" t="str">
            <v>I_21_N</v>
          </cell>
          <cell r="L254">
            <v>2.9730203389830501</v>
          </cell>
        </row>
        <row r="255">
          <cell r="B255" t="str">
            <v>Приобретение и установка диспетчерского щита Дрожжино</v>
          </cell>
          <cell r="C255" t="str">
            <v>I_22_N</v>
          </cell>
          <cell r="L255">
            <v>3.306813559322034</v>
          </cell>
        </row>
        <row r="256">
          <cell r="B256" t="str">
            <v>Приобритение программного исполнительного модуля ОРС МРВ+</v>
          </cell>
          <cell r="C256" t="str">
            <v>I_23_N</v>
          </cell>
          <cell r="L256">
            <v>0.37743050847457632</v>
          </cell>
        </row>
        <row r="257">
          <cell r="B257" t="str">
            <v>Строительство учебного полигона</v>
          </cell>
          <cell r="C257" t="str">
            <v>I_24_N</v>
          </cell>
          <cell r="L257">
            <v>3.050847457627119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103"/>
  <sheetViews>
    <sheetView tabSelected="1" view="pageBreakPreview" zoomScale="60" zoomScaleNormal="100" workbookViewId="0">
      <selection activeCell="A10" sqref="A10:R10"/>
    </sheetView>
  </sheetViews>
  <sheetFormatPr defaultRowHeight="15" x14ac:dyDescent="0.25"/>
  <cols>
    <col min="1" max="1" width="15.7109375" style="9" customWidth="1"/>
    <col min="2" max="2" width="29.28515625" style="10" customWidth="1"/>
    <col min="3" max="13" width="15.7109375" style="10" customWidth="1"/>
    <col min="14" max="14" width="17.5703125" style="10" customWidth="1"/>
    <col min="15" max="18" width="15.7109375" style="10" customWidth="1"/>
    <col min="19" max="19" width="15.7109375" style="14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x14ac:dyDescent="0.25">
      <c r="S1" s="11" t="s">
        <v>0</v>
      </c>
    </row>
    <row r="2" spans="1:31" x14ac:dyDescent="0.25">
      <c r="S2" s="12" t="s">
        <v>1</v>
      </c>
    </row>
    <row r="3" spans="1:31" x14ac:dyDescent="0.25">
      <c r="S3" s="12" t="str">
        <f>[1]C0221_1035003351657_15_0_50_0!L3</f>
        <v>от «05» мая 2016 г. № 380</v>
      </c>
    </row>
    <row r="4" spans="1:31" x14ac:dyDescent="0.25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</row>
    <row r="5" spans="1:31" x14ac:dyDescent="0.2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"/>
    </row>
    <row r="6" spans="1:31" x14ac:dyDescent="0.25">
      <c r="A6" s="37" t="s">
        <v>45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"/>
    </row>
    <row r="7" spans="1:31" x14ac:dyDescent="0.25">
      <c r="A7" s="38" t="s">
        <v>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"/>
    </row>
    <row r="8" spans="1:3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3"/>
    </row>
    <row r="9" spans="1:31" x14ac:dyDescent="0.25">
      <c r="A9" s="39" t="s">
        <v>48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"/>
    </row>
    <row r="10" spans="1:31" s="4" customFormat="1" ht="16.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14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4" customFormat="1" ht="30.75" customHeight="1" x14ac:dyDescent="0.25">
      <c r="A11" s="35" t="s">
        <v>4</v>
      </c>
      <c r="B11" s="35" t="s">
        <v>5</v>
      </c>
      <c r="C11" s="35" t="s">
        <v>6</v>
      </c>
      <c r="D11" s="34" t="s">
        <v>7</v>
      </c>
      <c r="E11" s="34" t="s">
        <v>8</v>
      </c>
      <c r="F11" s="34" t="s">
        <v>9</v>
      </c>
      <c r="G11" s="34"/>
      <c r="H11" s="34"/>
      <c r="I11" s="34"/>
      <c r="J11" s="34"/>
      <c r="K11" s="34" t="s">
        <v>10</v>
      </c>
      <c r="L11" s="34" t="s">
        <v>11</v>
      </c>
      <c r="M11" s="34"/>
      <c r="N11" s="35" t="s">
        <v>12</v>
      </c>
      <c r="O11" s="35" t="s">
        <v>13</v>
      </c>
      <c r="P11" s="34" t="s">
        <v>14</v>
      </c>
      <c r="Q11" s="34"/>
      <c r="R11" s="34"/>
      <c r="S11" s="34"/>
      <c r="T11" s="5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4" customFormat="1" ht="33" customHeight="1" x14ac:dyDescent="0.25">
      <c r="A12" s="35"/>
      <c r="B12" s="35"/>
      <c r="C12" s="35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5"/>
      <c r="O12" s="35"/>
      <c r="P12" s="34" t="s">
        <v>15</v>
      </c>
      <c r="Q12" s="34"/>
      <c r="R12" s="34" t="s">
        <v>16</v>
      </c>
      <c r="S12" s="34"/>
      <c r="T12" s="5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4" customFormat="1" ht="191.25" customHeight="1" x14ac:dyDescent="0.25">
      <c r="A13" s="35"/>
      <c r="B13" s="35"/>
      <c r="C13" s="35"/>
      <c r="D13" s="34"/>
      <c r="E13" s="34"/>
      <c r="F13" s="15" t="s">
        <v>17</v>
      </c>
      <c r="G13" s="15" t="s">
        <v>18</v>
      </c>
      <c r="H13" s="15" t="s">
        <v>19</v>
      </c>
      <c r="I13" s="15" t="s">
        <v>20</v>
      </c>
      <c r="J13" s="15" t="s">
        <v>21</v>
      </c>
      <c r="K13" s="34"/>
      <c r="L13" s="16" t="s">
        <v>22</v>
      </c>
      <c r="M13" s="16" t="s">
        <v>23</v>
      </c>
      <c r="N13" s="35"/>
      <c r="O13" s="35"/>
      <c r="P13" s="15" t="s">
        <v>24</v>
      </c>
      <c r="Q13" s="15" t="s">
        <v>25</v>
      </c>
      <c r="R13" s="15" t="s">
        <v>24</v>
      </c>
      <c r="S13" s="15" t="s">
        <v>26</v>
      </c>
      <c r="T13" s="5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4" customFormat="1" ht="15" customHeight="1" x14ac:dyDescent="0.25">
      <c r="A14" s="17">
        <v>1</v>
      </c>
      <c r="B14" s="18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20" t="s">
        <v>27</v>
      </c>
      <c r="Q14" s="20" t="s">
        <v>28</v>
      </c>
      <c r="R14" s="20" t="s">
        <v>29</v>
      </c>
      <c r="S14" s="20" t="s">
        <v>30</v>
      </c>
      <c r="T14" s="5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96" customHeight="1" x14ac:dyDescent="0.25">
      <c r="A15" s="21" t="s">
        <v>31</v>
      </c>
      <c r="B15" s="22" t="s">
        <v>32</v>
      </c>
      <c r="C15" s="19" t="s">
        <v>33</v>
      </c>
      <c r="D15" s="19" t="s">
        <v>33</v>
      </c>
      <c r="E15" s="19" t="s">
        <v>33</v>
      </c>
      <c r="F15" s="19" t="s">
        <v>33</v>
      </c>
      <c r="G15" s="19" t="s">
        <v>33</v>
      </c>
      <c r="H15" s="19" t="s">
        <v>33</v>
      </c>
      <c r="I15" s="19" t="s">
        <v>33</v>
      </c>
      <c r="J15" s="19" t="s">
        <v>33</v>
      </c>
      <c r="K15" s="19" t="s">
        <v>33</v>
      </c>
      <c r="L15" s="19" t="s">
        <v>33</v>
      </c>
      <c r="M15" s="19" t="s">
        <v>33</v>
      </c>
      <c r="N15" s="19" t="s">
        <v>33</v>
      </c>
      <c r="O15" s="19" t="s">
        <v>33</v>
      </c>
      <c r="P15" s="19" t="s">
        <v>33</v>
      </c>
      <c r="Q15" s="19" t="s">
        <v>33</v>
      </c>
      <c r="R15" s="19" t="s">
        <v>33</v>
      </c>
      <c r="S15" s="19" t="s">
        <v>33</v>
      </c>
      <c r="T15" s="5"/>
    </row>
    <row r="16" spans="1:31" ht="108" customHeight="1" x14ac:dyDescent="0.25">
      <c r="A16" s="21" t="s">
        <v>34</v>
      </c>
      <c r="B16" s="22" t="s">
        <v>35</v>
      </c>
      <c r="C16" s="19" t="s">
        <v>33</v>
      </c>
      <c r="D16" s="19" t="s">
        <v>33</v>
      </c>
      <c r="E16" s="19" t="s">
        <v>33</v>
      </c>
      <c r="F16" s="19" t="s">
        <v>33</v>
      </c>
      <c r="G16" s="19" t="s">
        <v>33</v>
      </c>
      <c r="H16" s="19" t="s">
        <v>33</v>
      </c>
      <c r="I16" s="19" t="s">
        <v>33</v>
      </c>
      <c r="J16" s="19" t="s">
        <v>33</v>
      </c>
      <c r="K16" s="19" t="s">
        <v>33</v>
      </c>
      <c r="L16" s="19" t="s">
        <v>33</v>
      </c>
      <c r="M16" s="19" t="s">
        <v>33</v>
      </c>
      <c r="N16" s="19" t="s">
        <v>33</v>
      </c>
      <c r="O16" s="19" t="s">
        <v>33</v>
      </c>
      <c r="P16" s="19" t="s">
        <v>33</v>
      </c>
      <c r="Q16" s="19" t="s">
        <v>33</v>
      </c>
      <c r="R16" s="19" t="s">
        <v>33</v>
      </c>
      <c r="S16" s="19" t="s">
        <v>33</v>
      </c>
      <c r="T16" s="5"/>
    </row>
    <row r="17" spans="1:21" ht="65.25" customHeight="1" x14ac:dyDescent="0.25">
      <c r="A17" s="21" t="s">
        <v>34</v>
      </c>
      <c r="B17" s="23" t="s">
        <v>36</v>
      </c>
      <c r="C17" s="19" t="s">
        <v>33</v>
      </c>
      <c r="D17" s="19" t="s">
        <v>33</v>
      </c>
      <c r="E17" s="19" t="s">
        <v>33</v>
      </c>
      <c r="F17" s="19" t="s">
        <v>33</v>
      </c>
      <c r="G17" s="19" t="s">
        <v>33</v>
      </c>
      <c r="H17" s="19" t="s">
        <v>33</v>
      </c>
      <c r="I17" s="19" t="s">
        <v>33</v>
      </c>
      <c r="J17" s="19" t="s">
        <v>33</v>
      </c>
      <c r="K17" s="19" t="s">
        <v>33</v>
      </c>
      <c r="L17" s="19" t="s">
        <v>33</v>
      </c>
      <c r="M17" s="19" t="s">
        <v>33</v>
      </c>
      <c r="N17" s="19" t="s">
        <v>33</v>
      </c>
      <c r="O17" s="19" t="s">
        <v>33</v>
      </c>
      <c r="P17" s="19" t="s">
        <v>33</v>
      </c>
      <c r="Q17" s="19" t="s">
        <v>33</v>
      </c>
      <c r="R17" s="19" t="s">
        <v>33</v>
      </c>
      <c r="S17" s="19" t="s">
        <v>33</v>
      </c>
      <c r="T17" s="5"/>
    </row>
    <row r="18" spans="1:21" ht="57.75" customHeight="1" x14ac:dyDescent="0.25">
      <c r="A18" s="21" t="s">
        <v>34</v>
      </c>
      <c r="B18" s="23" t="s">
        <v>36</v>
      </c>
      <c r="C18" s="19" t="s">
        <v>33</v>
      </c>
      <c r="D18" s="19" t="s">
        <v>33</v>
      </c>
      <c r="E18" s="19" t="s">
        <v>33</v>
      </c>
      <c r="F18" s="19" t="s">
        <v>33</v>
      </c>
      <c r="G18" s="19" t="s">
        <v>33</v>
      </c>
      <c r="H18" s="19" t="s">
        <v>33</v>
      </c>
      <c r="I18" s="19" t="s">
        <v>33</v>
      </c>
      <c r="J18" s="19" t="s">
        <v>33</v>
      </c>
      <c r="K18" s="19" t="s">
        <v>33</v>
      </c>
      <c r="L18" s="19" t="s">
        <v>33</v>
      </c>
      <c r="M18" s="19" t="s">
        <v>33</v>
      </c>
      <c r="N18" s="19" t="s">
        <v>33</v>
      </c>
      <c r="O18" s="19" t="s">
        <v>33</v>
      </c>
      <c r="P18" s="19" t="s">
        <v>33</v>
      </c>
      <c r="Q18" s="19" t="s">
        <v>33</v>
      </c>
      <c r="R18" s="19" t="s">
        <v>33</v>
      </c>
      <c r="S18" s="19" t="s">
        <v>33</v>
      </c>
      <c r="T18" s="5"/>
    </row>
    <row r="19" spans="1:21" ht="15.75" x14ac:dyDescent="0.25">
      <c r="A19" s="21" t="s">
        <v>37</v>
      </c>
      <c r="B19" s="18" t="s">
        <v>37</v>
      </c>
      <c r="C19" s="19" t="s">
        <v>33</v>
      </c>
      <c r="D19" s="19" t="s">
        <v>33</v>
      </c>
      <c r="E19" s="19" t="s">
        <v>33</v>
      </c>
      <c r="F19" s="19" t="s">
        <v>33</v>
      </c>
      <c r="G19" s="19" t="s">
        <v>33</v>
      </c>
      <c r="H19" s="19" t="s">
        <v>33</v>
      </c>
      <c r="I19" s="19" t="s">
        <v>33</v>
      </c>
      <c r="J19" s="19" t="s">
        <v>33</v>
      </c>
      <c r="K19" s="19" t="s">
        <v>33</v>
      </c>
      <c r="L19" s="19" t="s">
        <v>33</v>
      </c>
      <c r="M19" s="19" t="s">
        <v>33</v>
      </c>
      <c r="N19" s="19" t="s">
        <v>33</v>
      </c>
      <c r="O19" s="19" t="s">
        <v>33</v>
      </c>
      <c r="P19" s="19" t="s">
        <v>33</v>
      </c>
      <c r="Q19" s="19" t="s">
        <v>33</v>
      </c>
      <c r="R19" s="19" t="s">
        <v>33</v>
      </c>
      <c r="S19" s="19" t="s">
        <v>33</v>
      </c>
      <c r="T19" s="5"/>
    </row>
    <row r="20" spans="1:21" ht="60" x14ac:dyDescent="0.25">
      <c r="A20" s="21" t="s">
        <v>38</v>
      </c>
      <c r="B20" s="26" t="s">
        <v>39</v>
      </c>
      <c r="C20" s="19" t="s">
        <v>33</v>
      </c>
      <c r="D20" s="19" t="s">
        <v>33</v>
      </c>
      <c r="E20" s="19" t="s">
        <v>33</v>
      </c>
      <c r="F20" s="19" t="s">
        <v>33</v>
      </c>
      <c r="G20" s="19" t="s">
        <v>33</v>
      </c>
      <c r="H20" s="19" t="s">
        <v>33</v>
      </c>
      <c r="I20" s="19" t="s">
        <v>33</v>
      </c>
      <c r="J20" s="19" t="s">
        <v>33</v>
      </c>
      <c r="K20" s="19" t="s">
        <v>33</v>
      </c>
      <c r="L20" s="19" t="s">
        <v>33</v>
      </c>
      <c r="M20" s="19" t="s">
        <v>33</v>
      </c>
      <c r="N20" s="19" t="s">
        <v>33</v>
      </c>
      <c r="O20" s="19" t="s">
        <v>33</v>
      </c>
      <c r="P20" s="19" t="s">
        <v>33</v>
      </c>
      <c r="Q20" s="19" t="s">
        <v>33</v>
      </c>
      <c r="R20" s="19" t="s">
        <v>33</v>
      </c>
      <c r="S20" s="19" t="s">
        <v>33</v>
      </c>
      <c r="T20" s="5"/>
    </row>
    <row r="21" spans="1:21" ht="51" customHeight="1" x14ac:dyDescent="0.25">
      <c r="A21" s="21" t="s">
        <v>38</v>
      </c>
      <c r="B21" s="23" t="s">
        <v>36</v>
      </c>
      <c r="C21" s="19" t="s">
        <v>33</v>
      </c>
      <c r="D21" s="19" t="s">
        <v>33</v>
      </c>
      <c r="E21" s="19" t="s">
        <v>33</v>
      </c>
      <c r="F21" s="19" t="s">
        <v>33</v>
      </c>
      <c r="G21" s="19" t="s">
        <v>33</v>
      </c>
      <c r="H21" s="19" t="s">
        <v>33</v>
      </c>
      <c r="I21" s="19" t="s">
        <v>33</v>
      </c>
      <c r="J21" s="19" t="s">
        <v>33</v>
      </c>
      <c r="K21" s="19" t="s">
        <v>33</v>
      </c>
      <c r="L21" s="19" t="s">
        <v>33</v>
      </c>
      <c r="M21" s="19" t="s">
        <v>33</v>
      </c>
      <c r="N21" s="19" t="s">
        <v>33</v>
      </c>
      <c r="O21" s="19" t="s">
        <v>33</v>
      </c>
      <c r="P21" s="19" t="s">
        <v>33</v>
      </c>
      <c r="Q21" s="19" t="s">
        <v>33</v>
      </c>
      <c r="R21" s="19" t="s">
        <v>33</v>
      </c>
      <c r="S21" s="19" t="s">
        <v>33</v>
      </c>
      <c r="T21" s="5"/>
    </row>
    <row r="22" spans="1:21" ht="30" x14ac:dyDescent="0.25">
      <c r="A22" s="21" t="s">
        <v>38</v>
      </c>
      <c r="B22" s="23" t="s">
        <v>36</v>
      </c>
      <c r="C22" s="19" t="s">
        <v>33</v>
      </c>
      <c r="D22" s="19" t="s">
        <v>33</v>
      </c>
      <c r="E22" s="19" t="s">
        <v>33</v>
      </c>
      <c r="F22" s="19" t="s">
        <v>33</v>
      </c>
      <c r="G22" s="19" t="s">
        <v>33</v>
      </c>
      <c r="H22" s="19" t="s">
        <v>33</v>
      </c>
      <c r="I22" s="19" t="s">
        <v>33</v>
      </c>
      <c r="J22" s="19" t="s">
        <v>33</v>
      </c>
      <c r="K22" s="19" t="s">
        <v>33</v>
      </c>
      <c r="L22" s="19" t="s">
        <v>33</v>
      </c>
      <c r="M22" s="19" t="s">
        <v>33</v>
      </c>
      <c r="N22" s="19" t="s">
        <v>33</v>
      </c>
      <c r="O22" s="19" t="s">
        <v>33</v>
      </c>
      <c r="P22" s="19" t="s">
        <v>33</v>
      </c>
      <c r="Q22" s="19" t="s">
        <v>33</v>
      </c>
      <c r="R22" s="19" t="s">
        <v>33</v>
      </c>
      <c r="S22" s="19" t="s">
        <v>33</v>
      </c>
      <c r="T22" s="5"/>
    </row>
    <row r="23" spans="1:21" ht="15.75" x14ac:dyDescent="0.25">
      <c r="A23" s="21" t="s">
        <v>37</v>
      </c>
      <c r="B23" s="18" t="s">
        <v>37</v>
      </c>
      <c r="C23" s="19" t="s">
        <v>33</v>
      </c>
      <c r="D23" s="19" t="s">
        <v>33</v>
      </c>
      <c r="E23" s="19" t="s">
        <v>33</v>
      </c>
      <c r="F23" s="19" t="s">
        <v>33</v>
      </c>
      <c r="G23" s="19" t="s">
        <v>33</v>
      </c>
      <c r="H23" s="19" t="s">
        <v>33</v>
      </c>
      <c r="I23" s="19" t="s">
        <v>33</v>
      </c>
      <c r="J23" s="19" t="s">
        <v>33</v>
      </c>
      <c r="K23" s="19" t="s">
        <v>33</v>
      </c>
      <c r="L23" s="19" t="s">
        <v>33</v>
      </c>
      <c r="M23" s="19" t="s">
        <v>33</v>
      </c>
      <c r="N23" s="19" t="s">
        <v>33</v>
      </c>
      <c r="O23" s="19" t="s">
        <v>33</v>
      </c>
      <c r="P23" s="19" t="s">
        <v>33</v>
      </c>
      <c r="Q23" s="19" t="s">
        <v>33</v>
      </c>
      <c r="R23" s="19" t="s">
        <v>33</v>
      </c>
      <c r="S23" s="19" t="s">
        <v>33</v>
      </c>
      <c r="T23" s="5"/>
    </row>
    <row r="24" spans="1:21" s="8" customFormat="1" ht="42.75" x14ac:dyDescent="0.2">
      <c r="A24" s="28" t="s">
        <v>40</v>
      </c>
      <c r="B24" s="29" t="s">
        <v>41</v>
      </c>
      <c r="C24" s="30" t="s">
        <v>33</v>
      </c>
      <c r="D24" s="31">
        <f>SUM(D25:D64)</f>
        <v>94.386026100614927</v>
      </c>
      <c r="E24" s="30" t="s">
        <v>33</v>
      </c>
      <c r="F24" s="31">
        <f>SUM(F25:F64)</f>
        <v>94.386026100614927</v>
      </c>
      <c r="G24" s="30" t="s">
        <v>33</v>
      </c>
      <c r="H24" s="30" t="s">
        <v>33</v>
      </c>
      <c r="I24" s="31">
        <f>SUM(I25:I64)</f>
        <v>94.386026100614927</v>
      </c>
      <c r="J24" s="30" t="s">
        <v>33</v>
      </c>
      <c r="K24" s="31">
        <f>I24/1.18</f>
        <v>79.988157712385529</v>
      </c>
      <c r="L24" s="30" t="s">
        <v>33</v>
      </c>
      <c r="M24" s="30" t="s">
        <v>33</v>
      </c>
      <c r="N24" s="30" t="s">
        <v>33</v>
      </c>
      <c r="O24" s="30" t="s">
        <v>33</v>
      </c>
      <c r="P24" s="30" t="s">
        <v>33</v>
      </c>
      <c r="Q24" s="32">
        <f>SUM(Q25:Q64)</f>
        <v>95</v>
      </c>
      <c r="R24" s="30" t="s">
        <v>33</v>
      </c>
      <c r="S24" s="30" t="s">
        <v>33</v>
      </c>
      <c r="T24" s="6"/>
      <c r="U24" s="7"/>
    </row>
    <row r="25" spans="1:21" s="8" customFormat="1" ht="69.95" customHeight="1" x14ac:dyDescent="0.2">
      <c r="A25" s="21" t="s">
        <v>40</v>
      </c>
      <c r="B25" s="25" t="str">
        <f>[2]C0326_1035003351657_02_0_50_0!B218</f>
        <v>Программный комплекс для энергетики        Модус</v>
      </c>
      <c r="C25" s="25" t="str">
        <f>[2]C0326_1035003351657_02_0_50_0!C218</f>
        <v>I_19</v>
      </c>
      <c r="D25" s="24">
        <f>2966.101694*1.18/1000</f>
        <v>3.4999999989199995</v>
      </c>
      <c r="E25" s="19" t="s">
        <v>33</v>
      </c>
      <c r="F25" s="24">
        <v>3.4999999989199995</v>
      </c>
      <c r="G25" s="19" t="s">
        <v>33</v>
      </c>
      <c r="H25" s="19" t="s">
        <v>33</v>
      </c>
      <c r="I25" s="24">
        <v>3.4999999989199995</v>
      </c>
      <c r="J25" s="19" t="s">
        <v>33</v>
      </c>
      <c r="K25" s="24">
        <f t="shared" ref="K25:K34" si="0">I25/1.18</f>
        <v>2.9661016939999998</v>
      </c>
      <c r="L25" s="19" t="s">
        <v>33</v>
      </c>
      <c r="M25" s="19" t="s">
        <v>33</v>
      </c>
      <c r="N25" s="22" t="s">
        <v>42</v>
      </c>
      <c r="O25" s="19" t="s">
        <v>33</v>
      </c>
      <c r="P25" s="19" t="s">
        <v>33</v>
      </c>
      <c r="Q25" s="19">
        <v>1</v>
      </c>
      <c r="R25" s="19" t="s">
        <v>33</v>
      </c>
      <c r="S25" s="19" t="s">
        <v>33</v>
      </c>
      <c r="T25" s="6"/>
      <c r="U25" s="7"/>
    </row>
    <row r="26" spans="1:21" s="8" customFormat="1" ht="69.95" customHeight="1" x14ac:dyDescent="0.2">
      <c r="A26" s="21" t="s">
        <v>40</v>
      </c>
      <c r="B26" s="25" t="str">
        <f>[2]C0326_1035003351657_02_0_50_0!B219</f>
        <v>Автогидроподъемник  ВИПО-18-01 на шасси ГАЗ -33081 (4х4)</v>
      </c>
      <c r="C26" s="25" t="str">
        <f>[2]C0326_1035003351657_02_0_50_0!C219</f>
        <v>I_20</v>
      </c>
      <c r="D26" s="24">
        <f>12881.3559322034*1.18/1000</f>
        <v>15.200000000000012</v>
      </c>
      <c r="E26" s="19" t="s">
        <v>33</v>
      </c>
      <c r="F26" s="24">
        <v>15.200000000000012</v>
      </c>
      <c r="G26" s="19" t="s">
        <v>33</v>
      </c>
      <c r="H26" s="19" t="s">
        <v>33</v>
      </c>
      <c r="I26" s="24">
        <v>15.200000000000012</v>
      </c>
      <c r="J26" s="19" t="s">
        <v>33</v>
      </c>
      <c r="K26" s="24">
        <f t="shared" si="0"/>
        <v>12.8813559322034</v>
      </c>
      <c r="L26" s="19" t="s">
        <v>33</v>
      </c>
      <c r="M26" s="19" t="s">
        <v>33</v>
      </c>
      <c r="N26" s="22" t="s">
        <v>42</v>
      </c>
      <c r="O26" s="19" t="s">
        <v>33</v>
      </c>
      <c r="P26" s="19" t="s">
        <v>33</v>
      </c>
      <c r="Q26" s="19">
        <v>4</v>
      </c>
      <c r="R26" s="19" t="s">
        <v>33</v>
      </c>
      <c r="S26" s="19" t="s">
        <v>33</v>
      </c>
      <c r="T26" s="6"/>
      <c r="U26" s="7"/>
    </row>
    <row r="27" spans="1:21" s="8" customFormat="1" ht="69.95" customHeight="1" x14ac:dyDescent="0.2">
      <c r="A27" s="21" t="s">
        <v>40</v>
      </c>
      <c r="B27" s="25" t="str">
        <f>[2]C0326_1035003351657_02_0_50_0!B220</f>
        <v xml:space="preserve">Renault  Duster </v>
      </c>
      <c r="C27" s="25" t="str">
        <f>[2]C0326_1035003351657_02_0_50_0!C220</f>
        <v>I_21</v>
      </c>
      <c r="D27" s="24">
        <f>1627.1186440678*1.18/1000</f>
        <v>1.9200000000000039</v>
      </c>
      <c r="E27" s="19" t="s">
        <v>33</v>
      </c>
      <c r="F27" s="24">
        <v>1.9200000000000039</v>
      </c>
      <c r="G27" s="19" t="s">
        <v>33</v>
      </c>
      <c r="H27" s="19" t="s">
        <v>33</v>
      </c>
      <c r="I27" s="24">
        <v>1.9200000000000039</v>
      </c>
      <c r="J27" s="19" t="s">
        <v>33</v>
      </c>
      <c r="K27" s="24">
        <f t="shared" si="0"/>
        <v>1.6271186440678</v>
      </c>
      <c r="L27" s="19" t="s">
        <v>33</v>
      </c>
      <c r="M27" s="19" t="s">
        <v>33</v>
      </c>
      <c r="N27" s="22" t="s">
        <v>42</v>
      </c>
      <c r="O27" s="19" t="s">
        <v>33</v>
      </c>
      <c r="P27" s="19" t="s">
        <v>33</v>
      </c>
      <c r="Q27" s="19">
        <v>3</v>
      </c>
      <c r="R27" s="19" t="s">
        <v>33</v>
      </c>
      <c r="S27" s="19" t="s">
        <v>33</v>
      </c>
      <c r="T27" s="6"/>
      <c r="U27" s="7"/>
    </row>
    <row r="28" spans="1:21" s="8" customFormat="1" ht="69.95" customHeight="1" x14ac:dyDescent="0.2">
      <c r="A28" s="21" t="s">
        <v>40</v>
      </c>
      <c r="B28" s="25" t="str">
        <f>[2]C0326_1035003351657_02_0_50_0!B221</f>
        <v xml:space="preserve">Газель 270500-264/364 ( 7 мест)  </v>
      </c>
      <c r="C28" s="25" t="str">
        <f>[2]C0326_1035003351657_02_0_50_0!C221</f>
        <v>I_22</v>
      </c>
      <c r="D28" s="24">
        <f>3067.79661016949*1.18/1000</f>
        <v>3.6199999999999983</v>
      </c>
      <c r="E28" s="19" t="s">
        <v>33</v>
      </c>
      <c r="F28" s="24">
        <v>3.6199999999999983</v>
      </c>
      <c r="G28" s="19" t="s">
        <v>33</v>
      </c>
      <c r="H28" s="19" t="s">
        <v>33</v>
      </c>
      <c r="I28" s="24">
        <v>3.6199999999999983</v>
      </c>
      <c r="J28" s="19" t="s">
        <v>33</v>
      </c>
      <c r="K28" s="24">
        <f t="shared" si="0"/>
        <v>3.0677966101694905</v>
      </c>
      <c r="L28" s="19" t="s">
        <v>33</v>
      </c>
      <c r="M28" s="19" t="s">
        <v>33</v>
      </c>
      <c r="N28" s="22" t="s">
        <v>42</v>
      </c>
      <c r="O28" s="19" t="s">
        <v>33</v>
      </c>
      <c r="P28" s="19" t="s">
        <v>33</v>
      </c>
      <c r="Q28" s="19">
        <v>4</v>
      </c>
      <c r="R28" s="19" t="s">
        <v>33</v>
      </c>
      <c r="S28" s="19" t="s">
        <v>33</v>
      </c>
      <c r="T28" s="6"/>
      <c r="U28" s="7"/>
    </row>
    <row r="29" spans="1:21" s="8" customFormat="1" ht="69.95" customHeight="1" x14ac:dyDescent="0.2">
      <c r="A29" s="21" t="s">
        <v>40</v>
      </c>
      <c r="B29" s="25" t="str">
        <f>[2]C0326_1035003351657_02_0_50_0!B222</f>
        <v xml:space="preserve">Бортовой  Камаз (манипулятор)  43118-46 с  КМУ  PALFINGER  INMAN  ИТ-180  </v>
      </c>
      <c r="C29" s="25" t="str">
        <f>[2]C0326_1035003351657_02_0_50_0!C222</f>
        <v>I_23</v>
      </c>
      <c r="D29" s="24">
        <f>9830.50847457627*1.18/1000</f>
        <v>11.599999999999998</v>
      </c>
      <c r="E29" s="19" t="s">
        <v>33</v>
      </c>
      <c r="F29" s="24">
        <v>11.599999999999998</v>
      </c>
      <c r="G29" s="19" t="s">
        <v>33</v>
      </c>
      <c r="H29" s="19" t="s">
        <v>33</v>
      </c>
      <c r="I29" s="24">
        <v>11.599999999999998</v>
      </c>
      <c r="J29" s="19" t="s">
        <v>33</v>
      </c>
      <c r="K29" s="24">
        <f t="shared" si="0"/>
        <v>9.8305084745762699</v>
      </c>
      <c r="L29" s="19" t="s">
        <v>33</v>
      </c>
      <c r="M29" s="19" t="s">
        <v>33</v>
      </c>
      <c r="N29" s="22" t="s">
        <v>42</v>
      </c>
      <c r="O29" s="19" t="s">
        <v>33</v>
      </c>
      <c r="P29" s="19" t="s">
        <v>33</v>
      </c>
      <c r="Q29" s="19">
        <v>2</v>
      </c>
      <c r="R29" s="19" t="s">
        <v>33</v>
      </c>
      <c r="S29" s="19" t="s">
        <v>33</v>
      </c>
      <c r="T29" s="6"/>
      <c r="U29" s="7"/>
    </row>
    <row r="30" spans="1:21" s="8" customFormat="1" ht="69.95" customHeight="1" x14ac:dyDescent="0.2">
      <c r="A30" s="21" t="s">
        <v>40</v>
      </c>
      <c r="B30" s="25" t="str">
        <f>[2]C0326_1035003351657_02_0_50_0!B223</f>
        <v>Автомобиль ГАЗ Соболь</v>
      </c>
      <c r="C30" s="25" t="str">
        <f>[2]C0326_1035003351657_02_0_50_0!C223</f>
        <v>I_24</v>
      </c>
      <c r="D30" s="24">
        <f>699.152542372881*1.18/1000</f>
        <v>0.82499999999999951</v>
      </c>
      <c r="E30" s="19" t="s">
        <v>33</v>
      </c>
      <c r="F30" s="24">
        <v>0.82499999999999951</v>
      </c>
      <c r="G30" s="19" t="s">
        <v>33</v>
      </c>
      <c r="H30" s="19" t="s">
        <v>33</v>
      </c>
      <c r="I30" s="24">
        <v>0.82499999999999951</v>
      </c>
      <c r="J30" s="19" t="s">
        <v>33</v>
      </c>
      <c r="K30" s="24">
        <f t="shared" si="0"/>
        <v>0.69915254237288094</v>
      </c>
      <c r="L30" s="19" t="s">
        <v>33</v>
      </c>
      <c r="M30" s="19" t="s">
        <v>33</v>
      </c>
      <c r="N30" s="22" t="s">
        <v>42</v>
      </c>
      <c r="O30" s="19" t="s">
        <v>33</v>
      </c>
      <c r="P30" s="19" t="s">
        <v>33</v>
      </c>
      <c r="Q30" s="19">
        <v>1</v>
      </c>
      <c r="R30" s="19" t="s">
        <v>33</v>
      </c>
      <c r="S30" s="19" t="s">
        <v>33</v>
      </c>
      <c r="T30" s="6"/>
      <c r="U30" s="7"/>
    </row>
    <row r="31" spans="1:21" s="8" customFormat="1" ht="69.95" customHeight="1" x14ac:dyDescent="0.2">
      <c r="A31" s="21" t="s">
        <v>40</v>
      </c>
      <c r="B31" s="25" t="str">
        <f>[2]C0326_1035003351657_02_0_50_0!B224</f>
        <v>Буровая JUNJIN  SA-040С на шасси КАМАЗ-43114</v>
      </c>
      <c r="C31" s="25" t="str">
        <f>[2]C0326_1035003351657_02_0_50_0!C224</f>
        <v>I_25</v>
      </c>
      <c r="D31" s="24">
        <f>2966.10169491525*1.18/1000</f>
        <v>3.4999999999999947</v>
      </c>
      <c r="E31" s="19" t="s">
        <v>33</v>
      </c>
      <c r="F31" s="24">
        <v>3.4999999999999947</v>
      </c>
      <c r="G31" s="19" t="s">
        <v>33</v>
      </c>
      <c r="H31" s="19" t="s">
        <v>33</v>
      </c>
      <c r="I31" s="24">
        <v>3.4999999999999947</v>
      </c>
      <c r="J31" s="19" t="s">
        <v>33</v>
      </c>
      <c r="K31" s="24">
        <f t="shared" si="0"/>
        <v>2.9661016949152499</v>
      </c>
      <c r="L31" s="19" t="s">
        <v>33</v>
      </c>
      <c r="M31" s="19" t="s">
        <v>33</v>
      </c>
      <c r="N31" s="22" t="s">
        <v>42</v>
      </c>
      <c r="O31" s="19" t="s">
        <v>33</v>
      </c>
      <c r="P31" s="19" t="s">
        <v>33</v>
      </c>
      <c r="Q31" s="19">
        <v>1</v>
      </c>
      <c r="R31" s="19" t="s">
        <v>33</v>
      </c>
      <c r="S31" s="19" t="s">
        <v>33</v>
      </c>
      <c r="T31" s="6"/>
      <c r="U31" s="7"/>
    </row>
    <row r="32" spans="1:21" s="8" customFormat="1" ht="69.95" customHeight="1" x14ac:dyDescent="0.2">
      <c r="A32" s="21" t="s">
        <v>40</v>
      </c>
      <c r="B32" s="25" t="str">
        <f>[2]C0326_1035003351657_02_0_50_0!B225</f>
        <v>УАЗ-390945</v>
      </c>
      <c r="C32" s="25" t="str">
        <f>[2]C0326_1035003351657_02_0_50_0!C225</f>
        <v>I_26</v>
      </c>
      <c r="D32" s="24">
        <f>1186.4406779661*1.18/1000</f>
        <v>1.3999999999999979</v>
      </c>
      <c r="E32" s="19" t="s">
        <v>33</v>
      </c>
      <c r="F32" s="24">
        <v>1.3999999999999979</v>
      </c>
      <c r="G32" s="19" t="s">
        <v>33</v>
      </c>
      <c r="H32" s="19" t="s">
        <v>33</v>
      </c>
      <c r="I32" s="24">
        <v>1.3999999999999979</v>
      </c>
      <c r="J32" s="19" t="s">
        <v>33</v>
      </c>
      <c r="K32" s="24">
        <f t="shared" si="0"/>
        <v>1.1864406779661001</v>
      </c>
      <c r="L32" s="19" t="s">
        <v>33</v>
      </c>
      <c r="M32" s="19" t="s">
        <v>33</v>
      </c>
      <c r="N32" s="22" t="s">
        <v>42</v>
      </c>
      <c r="O32" s="19" t="s">
        <v>33</v>
      </c>
      <c r="P32" s="19" t="s">
        <v>33</v>
      </c>
      <c r="Q32" s="19">
        <v>2</v>
      </c>
      <c r="R32" s="19" t="s">
        <v>33</v>
      </c>
      <c r="S32" s="19" t="s">
        <v>33</v>
      </c>
      <c r="T32" s="6"/>
      <c r="U32" s="7"/>
    </row>
    <row r="33" spans="1:21" s="8" customFormat="1" ht="69.95" customHeight="1" x14ac:dyDescent="0.2">
      <c r="A33" s="21" t="s">
        <v>40</v>
      </c>
      <c r="B33" s="25" t="str">
        <f>[2]C0326_1035003351657_02_0_50_0!B226</f>
        <v>LADA  Largus   универсал</v>
      </c>
      <c r="C33" s="25" t="str">
        <f>[2]C0326_1035003351657_02_0_50_0!C226</f>
        <v>I_27</v>
      </c>
      <c r="D33" s="24">
        <f>1052.54237288136*1.18/1000</f>
        <v>1.2420000000000049</v>
      </c>
      <c r="E33" s="19" t="s">
        <v>33</v>
      </c>
      <c r="F33" s="24">
        <v>1.2420000000000049</v>
      </c>
      <c r="G33" s="19" t="s">
        <v>33</v>
      </c>
      <c r="H33" s="19" t="s">
        <v>33</v>
      </c>
      <c r="I33" s="24">
        <v>1.2420000000000049</v>
      </c>
      <c r="J33" s="19" t="s">
        <v>33</v>
      </c>
      <c r="K33" s="24">
        <f t="shared" si="0"/>
        <v>1.0525423728813601</v>
      </c>
      <c r="L33" s="19" t="s">
        <v>33</v>
      </c>
      <c r="M33" s="19" t="s">
        <v>33</v>
      </c>
      <c r="N33" s="22" t="s">
        <v>42</v>
      </c>
      <c r="O33" s="19" t="s">
        <v>33</v>
      </c>
      <c r="P33" s="19" t="s">
        <v>33</v>
      </c>
      <c r="Q33" s="19">
        <v>2</v>
      </c>
      <c r="R33" s="19" t="s">
        <v>33</v>
      </c>
      <c r="S33" s="19" t="s">
        <v>33</v>
      </c>
      <c r="T33" s="6"/>
      <c r="U33" s="7"/>
    </row>
    <row r="34" spans="1:21" s="8" customFormat="1" ht="69.95" customHeight="1" x14ac:dyDescent="0.2">
      <c r="A34" s="21" t="s">
        <v>40</v>
      </c>
      <c r="B34" s="25" t="str">
        <f>[2]C0326_1035003351657_02_0_50_0!B227</f>
        <v>LADA GRANTA седан</v>
      </c>
      <c r="C34" s="25" t="str">
        <f>[2]C0326_1035003351657_02_0_50_0!C227</f>
        <v>I_28</v>
      </c>
      <c r="D34" s="24">
        <f>864.406779661017*1.18/1000</f>
        <v>1.02</v>
      </c>
      <c r="E34" s="19" t="s">
        <v>33</v>
      </c>
      <c r="F34" s="24">
        <v>1.02</v>
      </c>
      <c r="G34" s="19" t="s">
        <v>33</v>
      </c>
      <c r="H34" s="19" t="s">
        <v>33</v>
      </c>
      <c r="I34" s="24">
        <v>1.02</v>
      </c>
      <c r="J34" s="19" t="s">
        <v>33</v>
      </c>
      <c r="K34" s="24">
        <f t="shared" si="0"/>
        <v>0.86440677966101698</v>
      </c>
      <c r="L34" s="19" t="s">
        <v>33</v>
      </c>
      <c r="M34" s="19" t="s">
        <v>33</v>
      </c>
      <c r="N34" s="22" t="s">
        <v>42</v>
      </c>
      <c r="O34" s="19" t="s">
        <v>33</v>
      </c>
      <c r="P34" s="19" t="s">
        <v>33</v>
      </c>
      <c r="Q34" s="19">
        <v>3</v>
      </c>
      <c r="R34" s="19" t="s">
        <v>33</v>
      </c>
      <c r="S34" s="19" t="s">
        <v>33</v>
      </c>
      <c r="T34" s="6"/>
      <c r="U34" s="7"/>
    </row>
    <row r="35" spans="1:21" s="8" customFormat="1" ht="69.95" customHeight="1" x14ac:dyDescent="0.2">
      <c r="A35" s="21" t="s">
        <v>40</v>
      </c>
      <c r="B35" s="25" t="str">
        <f>[2]C0326_1035003351657_02_0_50_0!B228</f>
        <v>Газель 270500-264-364</v>
      </c>
      <c r="C35" s="25" t="str">
        <f>[2]C0326_1035003351657_02_0_50_0!C228</f>
        <v>I_18_K</v>
      </c>
      <c r="D35" s="24">
        <f>[2]C0326_1035003351657_02_0_50_0!L227</f>
        <v>1.02</v>
      </c>
      <c r="E35" s="19" t="s">
        <v>33</v>
      </c>
      <c r="F35" s="24">
        <f>I35</f>
        <v>1.02</v>
      </c>
      <c r="G35" s="19" t="s">
        <v>33</v>
      </c>
      <c r="H35" s="19" t="s">
        <v>33</v>
      </c>
      <c r="I35" s="24">
        <f>D35</f>
        <v>1.02</v>
      </c>
      <c r="J35" s="19" t="s">
        <v>33</v>
      </c>
      <c r="K35" s="24">
        <f>I35/1.18</f>
        <v>0.86440677966101698</v>
      </c>
      <c r="L35" s="19" t="s">
        <v>33</v>
      </c>
      <c r="M35" s="19" t="s">
        <v>33</v>
      </c>
      <c r="N35" s="22" t="s">
        <v>42</v>
      </c>
      <c r="O35" s="19" t="s">
        <v>33</v>
      </c>
      <c r="P35" s="19" t="s">
        <v>33</v>
      </c>
      <c r="Q35" s="27">
        <v>1</v>
      </c>
      <c r="R35" s="19" t="s">
        <v>33</v>
      </c>
      <c r="S35" s="19" t="s">
        <v>33</v>
      </c>
      <c r="T35" s="6"/>
      <c r="U35" s="7"/>
    </row>
    <row r="36" spans="1:21" s="8" customFormat="1" ht="69.95" customHeight="1" x14ac:dyDescent="0.2">
      <c r="A36" s="21" t="s">
        <v>40</v>
      </c>
      <c r="B36" s="25" t="str">
        <f>[2]C0326_1035003351657_02_0_50_0!B229</f>
        <v>Автомобиль ГАЗ Соболь</v>
      </c>
      <c r="C36" s="25" t="str">
        <f>[2]C0326_1035003351657_02_0_50_0!C229</f>
        <v>I_19_K</v>
      </c>
      <c r="D36" s="24">
        <f>[2]C0326_1035003351657_02_0_50_0!L228</f>
        <v>0.90499999999999992</v>
      </c>
      <c r="E36" s="19" t="s">
        <v>33</v>
      </c>
      <c r="F36" s="24">
        <f t="shared" ref="F36:F64" si="1">I36</f>
        <v>0.90499999999999992</v>
      </c>
      <c r="G36" s="19" t="s">
        <v>33</v>
      </c>
      <c r="H36" s="19" t="s">
        <v>33</v>
      </c>
      <c r="I36" s="24">
        <f t="shared" ref="I36:I64" si="2">D36</f>
        <v>0.90499999999999992</v>
      </c>
      <c r="J36" s="19" t="s">
        <v>33</v>
      </c>
      <c r="K36" s="24">
        <f t="shared" ref="K36:K64" si="3">I36/1.18</f>
        <v>0.76694915254237284</v>
      </c>
      <c r="L36" s="19" t="s">
        <v>33</v>
      </c>
      <c r="M36" s="19" t="s">
        <v>33</v>
      </c>
      <c r="N36" s="22" t="s">
        <v>42</v>
      </c>
      <c r="O36" s="19" t="s">
        <v>33</v>
      </c>
      <c r="P36" s="19" t="s">
        <v>33</v>
      </c>
      <c r="Q36" s="27">
        <v>1</v>
      </c>
      <c r="R36" s="19" t="s">
        <v>33</v>
      </c>
      <c r="S36" s="19" t="s">
        <v>33</v>
      </c>
      <c r="T36" s="6"/>
      <c r="U36" s="7"/>
    </row>
    <row r="37" spans="1:21" s="8" customFormat="1" ht="69.95" customHeight="1" x14ac:dyDescent="0.2">
      <c r="A37" s="21" t="s">
        <v>40</v>
      </c>
      <c r="B37" s="25" t="str">
        <f>[2]C0326_1035003351657_02_0_50_0!B230</f>
        <v>LADA GRANTA седан</v>
      </c>
      <c r="C37" s="25" t="str">
        <f>[2]C0326_1035003351657_02_0_50_0!C230</f>
        <v>I_20_K</v>
      </c>
      <c r="D37" s="24">
        <f>[2]C0326_1035003351657_02_0_50_0!L229</f>
        <v>0.82499999999999996</v>
      </c>
      <c r="E37" s="19" t="s">
        <v>33</v>
      </c>
      <c r="F37" s="24">
        <f t="shared" si="1"/>
        <v>0.82499999999999996</v>
      </c>
      <c r="G37" s="19" t="s">
        <v>33</v>
      </c>
      <c r="H37" s="19" t="s">
        <v>33</v>
      </c>
      <c r="I37" s="24">
        <f t="shared" si="2"/>
        <v>0.82499999999999996</v>
      </c>
      <c r="J37" s="19" t="s">
        <v>33</v>
      </c>
      <c r="K37" s="24">
        <f t="shared" si="3"/>
        <v>0.69915254237288138</v>
      </c>
      <c r="L37" s="19" t="s">
        <v>33</v>
      </c>
      <c r="M37" s="19" t="s">
        <v>33</v>
      </c>
      <c r="N37" s="22" t="s">
        <v>42</v>
      </c>
      <c r="O37" s="19" t="s">
        <v>33</v>
      </c>
      <c r="P37" s="19" t="s">
        <v>33</v>
      </c>
      <c r="Q37" s="27">
        <v>5</v>
      </c>
      <c r="R37" s="19" t="s">
        <v>33</v>
      </c>
      <c r="S37" s="19" t="s">
        <v>33</v>
      </c>
      <c r="T37" s="6"/>
      <c r="U37" s="7"/>
    </row>
    <row r="38" spans="1:21" s="8" customFormat="1" ht="69.95" customHeight="1" x14ac:dyDescent="0.2">
      <c r="A38" s="21" t="s">
        <v>40</v>
      </c>
      <c r="B38" s="25" t="str">
        <f>[2]C0326_1035003351657_02_0_50_0!B231</f>
        <v>Трактор экскаватор JCB 3CXS14M2NM</v>
      </c>
      <c r="C38" s="25" t="str">
        <f>[2]C0326_1035003351657_02_0_50_0!C231</f>
        <v>I_21_K</v>
      </c>
      <c r="D38" s="24">
        <f>[2]C0326_1035003351657_02_0_50_0!L230</f>
        <v>2.4406779661016946</v>
      </c>
      <c r="E38" s="19" t="s">
        <v>33</v>
      </c>
      <c r="F38" s="24">
        <f t="shared" si="1"/>
        <v>2.4406779661016946</v>
      </c>
      <c r="G38" s="19" t="s">
        <v>33</v>
      </c>
      <c r="H38" s="19" t="s">
        <v>33</v>
      </c>
      <c r="I38" s="24">
        <f t="shared" si="2"/>
        <v>2.4406779661016946</v>
      </c>
      <c r="J38" s="19" t="s">
        <v>33</v>
      </c>
      <c r="K38" s="24">
        <f t="shared" si="3"/>
        <v>2.0683711577133006</v>
      </c>
      <c r="L38" s="19" t="s">
        <v>33</v>
      </c>
      <c r="M38" s="19" t="s">
        <v>33</v>
      </c>
      <c r="N38" s="22" t="s">
        <v>42</v>
      </c>
      <c r="O38" s="19" t="s">
        <v>33</v>
      </c>
      <c r="P38" s="19" t="s">
        <v>33</v>
      </c>
      <c r="Q38" s="27">
        <v>1</v>
      </c>
      <c r="R38" s="19" t="s">
        <v>33</v>
      </c>
      <c r="S38" s="19" t="s">
        <v>33</v>
      </c>
      <c r="T38" s="6"/>
      <c r="U38" s="7"/>
    </row>
    <row r="39" spans="1:21" s="8" customFormat="1" ht="69.95" customHeight="1" x14ac:dyDescent="0.2">
      <c r="A39" s="21" t="s">
        <v>40</v>
      </c>
      <c r="B39" s="25" t="str">
        <f>[2]C0326_1035003351657_02_0_50_0!B232</f>
        <v>ГАЗ-ПСС-131</v>
      </c>
      <c r="C39" s="25" t="str">
        <f>[2]C0326_1035003351657_02_0_50_0!C232</f>
        <v>I_22_K</v>
      </c>
      <c r="D39" s="24">
        <f>[2]C0326_1035003351657_02_0_50_0!L231</f>
        <v>2.915</v>
      </c>
      <c r="E39" s="19" t="s">
        <v>33</v>
      </c>
      <c r="F39" s="24">
        <f t="shared" si="1"/>
        <v>2.915</v>
      </c>
      <c r="G39" s="19" t="s">
        <v>33</v>
      </c>
      <c r="H39" s="19" t="s">
        <v>33</v>
      </c>
      <c r="I39" s="24">
        <f t="shared" si="2"/>
        <v>2.915</v>
      </c>
      <c r="J39" s="19" t="s">
        <v>33</v>
      </c>
      <c r="K39" s="24">
        <f t="shared" si="3"/>
        <v>2.4703389830508478</v>
      </c>
      <c r="L39" s="19" t="s">
        <v>33</v>
      </c>
      <c r="M39" s="19" t="s">
        <v>33</v>
      </c>
      <c r="N39" s="22" t="s">
        <v>42</v>
      </c>
      <c r="O39" s="19" t="s">
        <v>33</v>
      </c>
      <c r="P39" s="19" t="s">
        <v>33</v>
      </c>
      <c r="Q39" s="27">
        <v>1</v>
      </c>
      <c r="R39" s="19" t="s">
        <v>33</v>
      </c>
      <c r="S39" s="19" t="s">
        <v>33</v>
      </c>
      <c r="T39" s="6"/>
      <c r="U39" s="7"/>
    </row>
    <row r="40" spans="1:21" s="8" customFormat="1" ht="69.95" customHeight="1" x14ac:dyDescent="0.2">
      <c r="A40" s="21" t="s">
        <v>40</v>
      </c>
      <c r="B40" s="25" t="str">
        <f>[2]C0326_1035003351657_02_0_50_0!B233</f>
        <v>ГАЗ-33086</v>
      </c>
      <c r="C40" s="25" t="str">
        <f>[2]C0326_1035003351657_02_0_50_0!C233</f>
        <v>I_23_K</v>
      </c>
      <c r="D40" s="24">
        <f>[2]C0326_1035003351657_02_0_50_0!L232</f>
        <v>0.56500000000000006</v>
      </c>
      <c r="E40" s="19" t="s">
        <v>33</v>
      </c>
      <c r="F40" s="24">
        <f t="shared" si="1"/>
        <v>0.56500000000000006</v>
      </c>
      <c r="G40" s="19" t="s">
        <v>33</v>
      </c>
      <c r="H40" s="19" t="s">
        <v>33</v>
      </c>
      <c r="I40" s="24">
        <f t="shared" si="2"/>
        <v>0.56500000000000006</v>
      </c>
      <c r="J40" s="19" t="s">
        <v>33</v>
      </c>
      <c r="K40" s="24">
        <f t="shared" si="3"/>
        <v>0.47881355932203395</v>
      </c>
      <c r="L40" s="19" t="s">
        <v>33</v>
      </c>
      <c r="M40" s="19" t="s">
        <v>33</v>
      </c>
      <c r="N40" s="22" t="s">
        <v>42</v>
      </c>
      <c r="O40" s="19" t="s">
        <v>33</v>
      </c>
      <c r="P40" s="19" t="s">
        <v>33</v>
      </c>
      <c r="Q40" s="27">
        <v>1</v>
      </c>
      <c r="R40" s="19" t="s">
        <v>33</v>
      </c>
      <c r="S40" s="19" t="s">
        <v>33</v>
      </c>
      <c r="T40" s="6"/>
      <c r="U40" s="7"/>
    </row>
    <row r="41" spans="1:21" s="8" customFormat="1" ht="69.95" customHeight="1" x14ac:dyDescent="0.2">
      <c r="A41" s="21" t="s">
        <v>40</v>
      </c>
      <c r="B41" s="25" t="str">
        <f>[2]C0326_1035003351657_02_0_50_0!B234</f>
        <v>КАМАЗ 390806</v>
      </c>
      <c r="C41" s="25" t="str">
        <f>[2]C0326_1035003351657_02_0_50_0!C234</f>
        <v>I_24_K</v>
      </c>
      <c r="D41" s="24">
        <f>[2]C0326_1035003351657_02_0_50_0!L233</f>
        <v>0.56500000000000006</v>
      </c>
      <c r="E41" s="19" t="s">
        <v>33</v>
      </c>
      <c r="F41" s="24">
        <f t="shared" si="1"/>
        <v>0.56500000000000006</v>
      </c>
      <c r="G41" s="19" t="s">
        <v>33</v>
      </c>
      <c r="H41" s="19" t="s">
        <v>33</v>
      </c>
      <c r="I41" s="24">
        <f t="shared" si="2"/>
        <v>0.56500000000000006</v>
      </c>
      <c r="J41" s="19" t="s">
        <v>33</v>
      </c>
      <c r="K41" s="24">
        <f t="shared" si="3"/>
        <v>0.47881355932203395</v>
      </c>
      <c r="L41" s="19" t="s">
        <v>33</v>
      </c>
      <c r="M41" s="19" t="s">
        <v>33</v>
      </c>
      <c r="N41" s="22" t="s">
        <v>42</v>
      </c>
      <c r="O41" s="19" t="s">
        <v>33</v>
      </c>
      <c r="P41" s="19" t="s">
        <v>33</v>
      </c>
      <c r="Q41" s="27">
        <v>3</v>
      </c>
      <c r="R41" s="19" t="s">
        <v>33</v>
      </c>
      <c r="S41" s="19" t="s">
        <v>33</v>
      </c>
      <c r="T41" s="6"/>
      <c r="U41" s="7"/>
    </row>
    <row r="42" spans="1:21" s="8" customFormat="1" ht="69.95" customHeight="1" x14ac:dyDescent="0.2">
      <c r="A42" s="21" t="s">
        <v>40</v>
      </c>
      <c r="B42" s="25" t="str">
        <f>[2]C0326_1035003351657_02_0_50_0!B235</f>
        <v>КАМАЗ 637110</v>
      </c>
      <c r="C42" s="25" t="str">
        <f>[2]C0326_1035003351657_02_0_50_0!C235</f>
        <v>I_25_K</v>
      </c>
      <c r="D42" s="24">
        <f>[2]C0326_1035003351657_02_0_50_0!L234</f>
        <v>7.903305084745762</v>
      </c>
      <c r="E42" s="19" t="s">
        <v>33</v>
      </c>
      <c r="F42" s="24">
        <f t="shared" si="1"/>
        <v>7.903305084745762</v>
      </c>
      <c r="G42" s="19" t="s">
        <v>33</v>
      </c>
      <c r="H42" s="19" t="s">
        <v>33</v>
      </c>
      <c r="I42" s="24">
        <f t="shared" si="2"/>
        <v>7.903305084745762</v>
      </c>
      <c r="J42" s="19" t="s">
        <v>33</v>
      </c>
      <c r="K42" s="24">
        <f t="shared" si="3"/>
        <v>6.6977161735133581</v>
      </c>
      <c r="L42" s="19" t="s">
        <v>33</v>
      </c>
      <c r="M42" s="19" t="s">
        <v>33</v>
      </c>
      <c r="N42" s="22" t="s">
        <v>42</v>
      </c>
      <c r="O42" s="19" t="s">
        <v>33</v>
      </c>
      <c r="P42" s="19" t="s">
        <v>33</v>
      </c>
      <c r="Q42" s="27">
        <v>1</v>
      </c>
      <c r="R42" s="19" t="s">
        <v>33</v>
      </c>
      <c r="S42" s="19" t="s">
        <v>33</v>
      </c>
      <c r="T42" s="6"/>
      <c r="U42" s="7"/>
    </row>
    <row r="43" spans="1:21" s="8" customFormat="1" ht="69.95" customHeight="1" x14ac:dyDescent="0.2">
      <c r="A43" s="21" t="s">
        <v>40</v>
      </c>
      <c r="B43" s="25" t="str">
        <f>[2]C0326_1035003351657_02_0_50_0!B236</f>
        <v>Газель</v>
      </c>
      <c r="C43" s="25" t="str">
        <f>[2]C0326_1035003351657_02_0_50_0!C236</f>
        <v>I_26_K</v>
      </c>
      <c r="D43" s="24">
        <f>[2]C0326_1035003351657_02_0_50_0!L235</f>
        <v>2.7249999999999996</v>
      </c>
      <c r="E43" s="19" t="s">
        <v>33</v>
      </c>
      <c r="F43" s="24">
        <f t="shared" si="1"/>
        <v>2.7249999999999996</v>
      </c>
      <c r="G43" s="19" t="s">
        <v>33</v>
      </c>
      <c r="H43" s="19" t="s">
        <v>33</v>
      </c>
      <c r="I43" s="24">
        <f t="shared" si="2"/>
        <v>2.7249999999999996</v>
      </c>
      <c r="J43" s="19" t="s">
        <v>33</v>
      </c>
      <c r="K43" s="24">
        <f t="shared" si="3"/>
        <v>2.3093220338983049</v>
      </c>
      <c r="L43" s="19" t="s">
        <v>33</v>
      </c>
      <c r="M43" s="19" t="s">
        <v>33</v>
      </c>
      <c r="N43" s="22" t="s">
        <v>42</v>
      </c>
      <c r="O43" s="19" t="s">
        <v>33</v>
      </c>
      <c r="P43" s="19" t="s">
        <v>33</v>
      </c>
      <c r="Q43" s="27">
        <v>1</v>
      </c>
      <c r="R43" s="19" t="s">
        <v>33</v>
      </c>
      <c r="S43" s="19" t="s">
        <v>33</v>
      </c>
      <c r="T43" s="6"/>
      <c r="U43" s="7"/>
    </row>
    <row r="44" spans="1:21" s="8" customFormat="1" ht="69.95" customHeight="1" x14ac:dyDescent="0.2">
      <c r="A44" s="21" t="s">
        <v>40</v>
      </c>
      <c r="B44" s="25" t="str">
        <f>[2]C0326_1035003351657_02_0_50_0!B237</f>
        <v>ЗИЛ СААЗ 4546</v>
      </c>
      <c r="C44" s="25" t="str">
        <f>[2]C0326_1035003351657_02_0_50_0!C237</f>
        <v>I_27_K</v>
      </c>
      <c r="D44" s="24">
        <f>[2]C0326_1035003351657_02_0_50_0!L236</f>
        <v>2.5450000000000004</v>
      </c>
      <c r="E44" s="19" t="s">
        <v>33</v>
      </c>
      <c r="F44" s="24">
        <f t="shared" si="1"/>
        <v>2.5450000000000004</v>
      </c>
      <c r="G44" s="19" t="s">
        <v>33</v>
      </c>
      <c r="H44" s="19" t="s">
        <v>33</v>
      </c>
      <c r="I44" s="24">
        <f t="shared" si="2"/>
        <v>2.5450000000000004</v>
      </c>
      <c r="J44" s="19" t="s">
        <v>33</v>
      </c>
      <c r="K44" s="24">
        <f t="shared" si="3"/>
        <v>2.1567796610169494</v>
      </c>
      <c r="L44" s="19" t="s">
        <v>33</v>
      </c>
      <c r="M44" s="19" t="s">
        <v>33</v>
      </c>
      <c r="N44" s="22" t="s">
        <v>42</v>
      </c>
      <c r="O44" s="19" t="s">
        <v>33</v>
      </c>
      <c r="P44" s="19" t="s">
        <v>33</v>
      </c>
      <c r="Q44" s="27">
        <v>1</v>
      </c>
      <c r="R44" s="19" t="s">
        <v>33</v>
      </c>
      <c r="S44" s="19" t="s">
        <v>33</v>
      </c>
      <c r="T44" s="6"/>
      <c r="U44" s="7"/>
    </row>
    <row r="45" spans="1:21" s="8" customFormat="1" ht="69.95" customHeight="1" x14ac:dyDescent="0.2">
      <c r="A45" s="21" t="s">
        <v>40</v>
      </c>
      <c r="B45" s="25" t="str">
        <f>[2]C0326_1035003351657_02_0_50_0!B238</f>
        <v>Прицеп-роспуск АР-5</v>
      </c>
      <c r="C45" s="25" t="str">
        <f>[2]C0326_1035003351657_02_0_50_0!C238</f>
        <v>I_28_K</v>
      </c>
      <c r="D45" s="24">
        <f>[2]C0326_1035003351657_02_0_50_0!L237</f>
        <v>0.42499999999999993</v>
      </c>
      <c r="E45" s="19" t="s">
        <v>33</v>
      </c>
      <c r="F45" s="24">
        <f t="shared" si="1"/>
        <v>0.42499999999999993</v>
      </c>
      <c r="G45" s="19" t="s">
        <v>33</v>
      </c>
      <c r="H45" s="19" t="s">
        <v>33</v>
      </c>
      <c r="I45" s="24">
        <f t="shared" si="2"/>
        <v>0.42499999999999993</v>
      </c>
      <c r="J45" s="19" t="s">
        <v>33</v>
      </c>
      <c r="K45" s="24">
        <f t="shared" si="3"/>
        <v>0.36016949152542371</v>
      </c>
      <c r="L45" s="19" t="s">
        <v>33</v>
      </c>
      <c r="M45" s="19" t="s">
        <v>33</v>
      </c>
      <c r="N45" s="22" t="s">
        <v>42</v>
      </c>
      <c r="O45" s="19" t="s">
        <v>33</v>
      </c>
      <c r="P45" s="19" t="s">
        <v>33</v>
      </c>
      <c r="Q45" s="27">
        <v>1</v>
      </c>
      <c r="R45" s="19" t="s">
        <v>33</v>
      </c>
      <c r="S45" s="19" t="s">
        <v>33</v>
      </c>
      <c r="T45" s="6"/>
      <c r="U45" s="7"/>
    </row>
    <row r="46" spans="1:21" s="8" customFormat="1" ht="69.95" customHeight="1" x14ac:dyDescent="0.2">
      <c r="A46" s="21" t="s">
        <v>40</v>
      </c>
      <c r="B46" s="25" t="str">
        <f>[2]C0326_1035003351657_02_0_50_0!B239</f>
        <v>Прицеп автомобильный 880712</v>
      </c>
      <c r="C46" s="25" t="str">
        <f>[2]C0326_1035003351657_02_0_50_0!C239</f>
        <v>I_29_K</v>
      </c>
      <c r="D46" s="24">
        <f>[2]C0326_1035003351657_02_0_50_0!L238</f>
        <v>7.5000000000000011E-2</v>
      </c>
      <c r="E46" s="19" t="s">
        <v>33</v>
      </c>
      <c r="F46" s="24">
        <f t="shared" si="1"/>
        <v>7.5000000000000011E-2</v>
      </c>
      <c r="G46" s="19" t="s">
        <v>33</v>
      </c>
      <c r="H46" s="19" t="s">
        <v>33</v>
      </c>
      <c r="I46" s="24">
        <f t="shared" si="2"/>
        <v>7.5000000000000011E-2</v>
      </c>
      <c r="J46" s="19" t="s">
        <v>33</v>
      </c>
      <c r="K46" s="24">
        <f t="shared" si="3"/>
        <v>6.3559322033898316E-2</v>
      </c>
      <c r="L46" s="19" t="s">
        <v>33</v>
      </c>
      <c r="M46" s="19" t="s">
        <v>33</v>
      </c>
      <c r="N46" s="22" t="s">
        <v>42</v>
      </c>
      <c r="O46" s="19" t="s">
        <v>33</v>
      </c>
      <c r="P46" s="19" t="s">
        <v>33</v>
      </c>
      <c r="Q46" s="27">
        <v>1</v>
      </c>
      <c r="R46" s="19" t="s">
        <v>33</v>
      </c>
      <c r="S46" s="19" t="s">
        <v>33</v>
      </c>
      <c r="T46" s="6"/>
      <c r="U46" s="7"/>
    </row>
    <row r="47" spans="1:21" s="8" customFormat="1" ht="69.95" customHeight="1" x14ac:dyDescent="0.2">
      <c r="A47" s="21" t="s">
        <v>40</v>
      </c>
      <c r="B47" s="25" t="str">
        <f>[2]C0326_1035003351657_02_0_50_0!B240</f>
        <v>УАЗ-390945</v>
      </c>
      <c r="C47" s="25" t="str">
        <f>[2]C0326_1035003351657_02_0_50_0!C240</f>
        <v>I_30_K</v>
      </c>
      <c r="D47" s="24">
        <f>[2]C0326_1035003351657_02_0_50_0!L239</f>
        <v>0.19</v>
      </c>
      <c r="E47" s="19" t="s">
        <v>33</v>
      </c>
      <c r="F47" s="24">
        <f t="shared" si="1"/>
        <v>0.19</v>
      </c>
      <c r="G47" s="19" t="s">
        <v>33</v>
      </c>
      <c r="H47" s="19" t="s">
        <v>33</v>
      </c>
      <c r="I47" s="24">
        <f t="shared" si="2"/>
        <v>0.19</v>
      </c>
      <c r="J47" s="19" t="s">
        <v>33</v>
      </c>
      <c r="K47" s="24">
        <f t="shared" si="3"/>
        <v>0.16101694915254239</v>
      </c>
      <c r="L47" s="19" t="s">
        <v>33</v>
      </c>
      <c r="M47" s="19" t="s">
        <v>33</v>
      </c>
      <c r="N47" s="22" t="s">
        <v>42</v>
      </c>
      <c r="O47" s="19" t="s">
        <v>33</v>
      </c>
      <c r="P47" s="19" t="s">
        <v>33</v>
      </c>
      <c r="Q47" s="27">
        <v>1</v>
      </c>
      <c r="R47" s="19" t="s">
        <v>33</v>
      </c>
      <c r="S47" s="19" t="s">
        <v>33</v>
      </c>
      <c r="T47" s="6"/>
      <c r="U47" s="7"/>
    </row>
    <row r="48" spans="1:21" s="8" customFormat="1" ht="69.95" customHeight="1" x14ac:dyDescent="0.2">
      <c r="A48" s="21" t="s">
        <v>40</v>
      </c>
      <c r="B48" s="25" t="str">
        <f>[2]C0326_1035003351657_02_0_50_0!B241</f>
        <v>УАЗ-390944</v>
      </c>
      <c r="C48" s="25" t="str">
        <f>[2]C0326_1035003351657_02_0_50_0!C241</f>
        <v>I_31_K</v>
      </c>
      <c r="D48" s="24">
        <f>[2]C0326_1035003351657_02_0_50_0!L240</f>
        <v>0.10400000000000001</v>
      </c>
      <c r="E48" s="19" t="s">
        <v>33</v>
      </c>
      <c r="F48" s="24">
        <f t="shared" si="1"/>
        <v>0.10400000000000001</v>
      </c>
      <c r="G48" s="19" t="s">
        <v>33</v>
      </c>
      <c r="H48" s="19" t="s">
        <v>33</v>
      </c>
      <c r="I48" s="24">
        <f t="shared" si="2"/>
        <v>0.10400000000000001</v>
      </c>
      <c r="J48" s="19" t="s">
        <v>33</v>
      </c>
      <c r="K48" s="24">
        <f t="shared" si="3"/>
        <v>8.8135593220338995E-2</v>
      </c>
      <c r="L48" s="19" t="s">
        <v>33</v>
      </c>
      <c r="M48" s="19" t="s">
        <v>33</v>
      </c>
      <c r="N48" s="22" t="s">
        <v>42</v>
      </c>
      <c r="O48" s="19" t="s">
        <v>33</v>
      </c>
      <c r="P48" s="19" t="s">
        <v>33</v>
      </c>
      <c r="Q48" s="27">
        <v>1</v>
      </c>
      <c r="R48" s="19" t="s">
        <v>33</v>
      </c>
      <c r="S48" s="19" t="s">
        <v>33</v>
      </c>
      <c r="T48" s="6"/>
      <c r="U48" s="7"/>
    </row>
    <row r="49" spans="1:21" s="8" customFormat="1" ht="69.95" customHeight="1" x14ac:dyDescent="0.2">
      <c r="A49" s="21" t="s">
        <v>40</v>
      </c>
      <c r="B49" s="25" t="str">
        <f>[2]C0326_1035003351657_02_0_50_0!B242</f>
        <v>УАЗ-390995</v>
      </c>
      <c r="C49" s="25" t="str">
        <f>[2]C0326_1035003351657_02_0_50_0!C242</f>
        <v>I_32_K</v>
      </c>
      <c r="D49" s="24">
        <f>[2]C0326_1035003351657_02_0_50_0!L241</f>
        <v>0.10400000000000001</v>
      </c>
      <c r="E49" s="19" t="s">
        <v>33</v>
      </c>
      <c r="F49" s="24">
        <f t="shared" si="1"/>
        <v>0.10400000000000001</v>
      </c>
      <c r="G49" s="19" t="s">
        <v>33</v>
      </c>
      <c r="H49" s="19" t="s">
        <v>33</v>
      </c>
      <c r="I49" s="24">
        <f t="shared" si="2"/>
        <v>0.10400000000000001</v>
      </c>
      <c r="J49" s="19" t="s">
        <v>33</v>
      </c>
      <c r="K49" s="24">
        <f t="shared" si="3"/>
        <v>8.8135593220338995E-2</v>
      </c>
      <c r="L49" s="19" t="s">
        <v>33</v>
      </c>
      <c r="M49" s="19" t="s">
        <v>33</v>
      </c>
      <c r="N49" s="22" t="s">
        <v>42</v>
      </c>
      <c r="O49" s="19" t="s">
        <v>33</v>
      </c>
      <c r="P49" s="19" t="s">
        <v>33</v>
      </c>
      <c r="Q49" s="27">
        <v>1</v>
      </c>
      <c r="R49" s="19" t="s">
        <v>33</v>
      </c>
      <c r="S49" s="19" t="s">
        <v>33</v>
      </c>
      <c r="T49" s="6"/>
      <c r="U49" s="7"/>
    </row>
    <row r="50" spans="1:21" s="8" customFormat="1" ht="69.95" customHeight="1" x14ac:dyDescent="0.2">
      <c r="A50" s="21" t="s">
        <v>40</v>
      </c>
      <c r="B50" s="25" t="str">
        <f>[2]C0326_1035003351657_02_0_50_0!B243</f>
        <v>УАЗ-390945</v>
      </c>
      <c r="C50" s="25" t="str">
        <f>[2]C0326_1035003351657_02_0_50_0!C243</f>
        <v>I_33_K</v>
      </c>
      <c r="D50" s="24">
        <f>[2]C0326_1035003351657_02_0_50_0!L242</f>
        <v>0.18599999999999997</v>
      </c>
      <c r="E50" s="19" t="s">
        <v>33</v>
      </c>
      <c r="F50" s="24">
        <f t="shared" si="1"/>
        <v>0.18599999999999997</v>
      </c>
      <c r="G50" s="19" t="s">
        <v>33</v>
      </c>
      <c r="H50" s="19" t="s">
        <v>33</v>
      </c>
      <c r="I50" s="24">
        <f t="shared" si="2"/>
        <v>0.18599999999999997</v>
      </c>
      <c r="J50" s="19" t="s">
        <v>33</v>
      </c>
      <c r="K50" s="24">
        <f t="shared" si="3"/>
        <v>0.15762711864406778</v>
      </c>
      <c r="L50" s="19" t="s">
        <v>33</v>
      </c>
      <c r="M50" s="19" t="s">
        <v>33</v>
      </c>
      <c r="N50" s="22" t="s">
        <v>42</v>
      </c>
      <c r="O50" s="19" t="s">
        <v>33</v>
      </c>
      <c r="P50" s="19" t="s">
        <v>33</v>
      </c>
      <c r="Q50" s="27">
        <v>1</v>
      </c>
      <c r="R50" s="19" t="s">
        <v>33</v>
      </c>
      <c r="S50" s="19" t="s">
        <v>33</v>
      </c>
      <c r="T50" s="6"/>
      <c r="U50" s="7"/>
    </row>
    <row r="51" spans="1:21" s="8" customFormat="1" ht="69.95" customHeight="1" x14ac:dyDescent="0.2">
      <c r="A51" s="21" t="s">
        <v>40</v>
      </c>
      <c r="B51" s="25" t="str">
        <f>[2]C0326_1035003351657_02_0_50_0!B244</f>
        <v>УАЗ-390995</v>
      </c>
      <c r="C51" s="25" t="str">
        <f>[2]C0326_1035003351657_02_0_50_0!C244</f>
        <v>I_34_K</v>
      </c>
      <c r="D51" s="24">
        <f>[2]C0326_1035003351657_02_0_50_0!L243</f>
        <v>0.246</v>
      </c>
      <c r="E51" s="19" t="s">
        <v>33</v>
      </c>
      <c r="F51" s="24">
        <f t="shared" si="1"/>
        <v>0.246</v>
      </c>
      <c r="G51" s="19" t="s">
        <v>33</v>
      </c>
      <c r="H51" s="19" t="s">
        <v>33</v>
      </c>
      <c r="I51" s="24">
        <f t="shared" si="2"/>
        <v>0.246</v>
      </c>
      <c r="J51" s="19" t="s">
        <v>33</v>
      </c>
      <c r="K51" s="24">
        <f t="shared" si="3"/>
        <v>0.20847457627118646</v>
      </c>
      <c r="L51" s="19" t="s">
        <v>33</v>
      </c>
      <c r="M51" s="19" t="s">
        <v>33</v>
      </c>
      <c r="N51" s="22" t="s">
        <v>42</v>
      </c>
      <c r="O51" s="19" t="s">
        <v>33</v>
      </c>
      <c r="P51" s="19" t="s">
        <v>33</v>
      </c>
      <c r="Q51" s="27">
        <v>1</v>
      </c>
      <c r="R51" s="19" t="s">
        <v>33</v>
      </c>
      <c r="S51" s="19" t="s">
        <v>33</v>
      </c>
      <c r="T51" s="6"/>
      <c r="U51" s="7"/>
    </row>
    <row r="52" spans="1:21" s="8" customFormat="1" ht="69.95" customHeight="1" x14ac:dyDescent="0.2">
      <c r="A52" s="21" t="s">
        <v>40</v>
      </c>
      <c r="B52" s="25" t="str">
        <f>[2]C0326_1035003351657_02_0_50_0!B245</f>
        <v>ВАЗ-21041</v>
      </c>
      <c r="C52" s="25" t="str">
        <f>[2]C0326_1035003351657_02_0_50_0!C245</f>
        <v>I_35_K</v>
      </c>
      <c r="D52" s="24">
        <f>[2]C0326_1035003351657_02_0_50_0!L244</f>
        <v>0.28599999999999998</v>
      </c>
      <c r="E52" s="19" t="s">
        <v>33</v>
      </c>
      <c r="F52" s="24">
        <f t="shared" si="1"/>
        <v>0.28599999999999998</v>
      </c>
      <c r="G52" s="19" t="s">
        <v>33</v>
      </c>
      <c r="H52" s="19" t="s">
        <v>33</v>
      </c>
      <c r="I52" s="24">
        <f t="shared" si="2"/>
        <v>0.28599999999999998</v>
      </c>
      <c r="J52" s="19" t="s">
        <v>33</v>
      </c>
      <c r="K52" s="24">
        <f t="shared" si="3"/>
        <v>0.24237288135593218</v>
      </c>
      <c r="L52" s="19" t="s">
        <v>33</v>
      </c>
      <c r="M52" s="19" t="s">
        <v>33</v>
      </c>
      <c r="N52" s="22" t="s">
        <v>42</v>
      </c>
      <c r="O52" s="19" t="s">
        <v>33</v>
      </c>
      <c r="P52" s="19" t="s">
        <v>33</v>
      </c>
      <c r="Q52" s="27">
        <v>1</v>
      </c>
      <c r="R52" s="19" t="s">
        <v>33</v>
      </c>
      <c r="S52" s="19" t="s">
        <v>33</v>
      </c>
      <c r="T52" s="6"/>
      <c r="U52" s="7"/>
    </row>
    <row r="53" spans="1:21" s="8" customFormat="1" ht="69.95" customHeight="1" x14ac:dyDescent="0.2">
      <c r="A53" s="21" t="s">
        <v>40</v>
      </c>
      <c r="B53" s="25" t="str">
        <f>[2]C0326_1035003351657_02_0_50_0!B246</f>
        <v>УАЗ-390945</v>
      </c>
      <c r="C53" s="25" t="str">
        <f>[2]C0326_1035003351657_02_0_50_0!C246</f>
        <v>I_36_K</v>
      </c>
      <c r="D53" s="24">
        <f>[2]C0326_1035003351657_02_0_50_0!L245</f>
        <v>5.3999999999999999E-2</v>
      </c>
      <c r="E53" s="19" t="s">
        <v>33</v>
      </c>
      <c r="F53" s="24">
        <f t="shared" si="1"/>
        <v>5.3999999999999999E-2</v>
      </c>
      <c r="G53" s="19" t="s">
        <v>33</v>
      </c>
      <c r="H53" s="19" t="s">
        <v>33</v>
      </c>
      <c r="I53" s="24">
        <f t="shared" si="2"/>
        <v>5.3999999999999999E-2</v>
      </c>
      <c r="J53" s="19" t="s">
        <v>33</v>
      </c>
      <c r="K53" s="24">
        <f t="shared" si="3"/>
        <v>4.576271186440678E-2</v>
      </c>
      <c r="L53" s="19" t="s">
        <v>33</v>
      </c>
      <c r="M53" s="19" t="s">
        <v>33</v>
      </c>
      <c r="N53" s="22" t="s">
        <v>42</v>
      </c>
      <c r="O53" s="19" t="s">
        <v>33</v>
      </c>
      <c r="P53" s="19" t="s">
        <v>33</v>
      </c>
      <c r="Q53" s="27">
        <v>1</v>
      </c>
      <c r="R53" s="19" t="s">
        <v>33</v>
      </c>
      <c r="S53" s="19" t="s">
        <v>33</v>
      </c>
      <c r="T53" s="6"/>
      <c r="U53" s="7"/>
    </row>
    <row r="54" spans="1:21" s="8" customFormat="1" ht="69.95" customHeight="1" x14ac:dyDescent="0.2">
      <c r="A54" s="21" t="s">
        <v>40</v>
      </c>
      <c r="B54" s="25" t="str">
        <f>[2]C0326_1035003351657_02_0_50_0!B247</f>
        <v>Прицеп-платформа</v>
      </c>
      <c r="C54" s="25" t="str">
        <f>[2]C0326_1035003351657_02_0_50_0!C247</f>
        <v>I_37_K</v>
      </c>
      <c r="D54" s="24" t="str">
        <f>[2]C0326_1035003351657_02_0_50_0!L247</f>
        <v>нд</v>
      </c>
      <c r="E54" s="19" t="s">
        <v>33</v>
      </c>
      <c r="F54" s="24" t="str">
        <f t="shared" si="1"/>
        <v>нд</v>
      </c>
      <c r="G54" s="19" t="s">
        <v>33</v>
      </c>
      <c r="H54" s="19" t="s">
        <v>33</v>
      </c>
      <c r="I54" s="24" t="str">
        <f t="shared" si="2"/>
        <v>нд</v>
      </c>
      <c r="J54" s="19" t="s">
        <v>33</v>
      </c>
      <c r="K54" s="24" t="e">
        <f t="shared" si="3"/>
        <v>#VALUE!</v>
      </c>
      <c r="L54" s="19" t="s">
        <v>33</v>
      </c>
      <c r="M54" s="19" t="s">
        <v>33</v>
      </c>
      <c r="N54" s="22" t="s">
        <v>42</v>
      </c>
      <c r="O54" s="19" t="s">
        <v>33</v>
      </c>
      <c r="P54" s="19" t="s">
        <v>33</v>
      </c>
      <c r="Q54" s="27">
        <v>1</v>
      </c>
      <c r="R54" s="19" t="s">
        <v>33</v>
      </c>
      <c r="S54" s="19" t="s">
        <v>33</v>
      </c>
      <c r="T54" s="6"/>
      <c r="U54" s="7"/>
    </row>
    <row r="55" spans="1:21" s="8" customFormat="1" ht="69.95" customHeight="1" x14ac:dyDescent="0.2">
      <c r="A55" s="21" t="s">
        <v>40</v>
      </c>
      <c r="B55" s="25" t="str">
        <f>[2]C0326_1035003351657_02_0_50_0!B248</f>
        <v>Автокран</v>
      </c>
      <c r="C55" s="25" t="str">
        <f>[2]C0326_1035003351657_02_0_50_0!C248</f>
        <v>I_38_K</v>
      </c>
      <c r="D55" s="24">
        <f>[2]C0326_1035003351657_02_0_50_0!L248</f>
        <v>1.0499999999999998</v>
      </c>
      <c r="E55" s="19" t="s">
        <v>33</v>
      </c>
      <c r="F55" s="24">
        <f t="shared" si="1"/>
        <v>1.0499999999999998</v>
      </c>
      <c r="G55" s="19" t="s">
        <v>33</v>
      </c>
      <c r="H55" s="19" t="s">
        <v>33</v>
      </c>
      <c r="I55" s="24">
        <f t="shared" si="2"/>
        <v>1.0499999999999998</v>
      </c>
      <c r="J55" s="19" t="s">
        <v>33</v>
      </c>
      <c r="K55" s="24">
        <f t="shared" si="3"/>
        <v>0.88983050847457612</v>
      </c>
      <c r="L55" s="19" t="s">
        <v>33</v>
      </c>
      <c r="M55" s="19" t="s">
        <v>33</v>
      </c>
      <c r="N55" s="22" t="s">
        <v>42</v>
      </c>
      <c r="O55" s="19" t="s">
        <v>33</v>
      </c>
      <c r="P55" s="19" t="s">
        <v>33</v>
      </c>
      <c r="Q55" s="27">
        <v>1</v>
      </c>
      <c r="R55" s="19" t="s">
        <v>33</v>
      </c>
      <c r="S55" s="19" t="s">
        <v>33</v>
      </c>
      <c r="T55" s="6"/>
      <c r="U55" s="7"/>
    </row>
    <row r="56" spans="1:21" s="8" customFormat="1" ht="69.95" customHeight="1" x14ac:dyDescent="0.2">
      <c r="A56" s="21" t="s">
        <v>40</v>
      </c>
      <c r="B56" s="25" t="str">
        <f>[2]C0326_1035003351657_02_0_50_0!B249</f>
        <v>Приобретение, монтаж и пусконаладочные работы системы видеоконференц-связи АО "МСК Энерго"</v>
      </c>
      <c r="C56" s="25" t="str">
        <f>[2]C0326_1035003351657_02_0_50_0!C249</f>
        <v>I_16_N</v>
      </c>
      <c r="D56" s="24">
        <f>[2]C0326_1035003351657_02_0_50_0!L249</f>
        <v>6</v>
      </c>
      <c r="E56" s="19" t="s">
        <v>33</v>
      </c>
      <c r="F56" s="24">
        <f t="shared" si="1"/>
        <v>6</v>
      </c>
      <c r="G56" s="19" t="s">
        <v>33</v>
      </c>
      <c r="H56" s="19" t="s">
        <v>33</v>
      </c>
      <c r="I56" s="24">
        <f t="shared" si="2"/>
        <v>6</v>
      </c>
      <c r="J56" s="19" t="s">
        <v>33</v>
      </c>
      <c r="K56" s="24">
        <f t="shared" si="3"/>
        <v>5.0847457627118651</v>
      </c>
      <c r="L56" s="19" t="s">
        <v>33</v>
      </c>
      <c r="M56" s="19" t="s">
        <v>33</v>
      </c>
      <c r="N56" s="22" t="s">
        <v>42</v>
      </c>
      <c r="O56" s="19" t="s">
        <v>33</v>
      </c>
      <c r="P56" s="19" t="s">
        <v>33</v>
      </c>
      <c r="Q56" s="27">
        <v>25</v>
      </c>
      <c r="R56" s="19" t="s">
        <v>33</v>
      </c>
      <c r="S56" s="19" t="s">
        <v>33</v>
      </c>
      <c r="T56" s="6"/>
      <c r="U56" s="7"/>
    </row>
    <row r="57" spans="1:21" s="8" customFormat="1" ht="69.95" customHeight="1" x14ac:dyDescent="0.2">
      <c r="A57" s="21" t="s">
        <v>40</v>
      </c>
      <c r="B57" s="25" t="str">
        <f>[2]C0326_1035003351657_02_0_50_0!B250</f>
        <v xml:space="preserve">Модернизация существующей системы телемеханики в г. Королев (Оборудование системы ТМ Королевской РЭС для 25-ти РП) </v>
      </c>
      <c r="C57" s="25" t="str">
        <f>[2]C0326_1035003351657_02_0_50_0!C250</f>
        <v>I_17_N</v>
      </c>
      <c r="D57" s="24">
        <f>[2]C0326_1035003351657_02_0_50_0!L250</f>
        <v>5.7779491525423721</v>
      </c>
      <c r="E57" s="19" t="s">
        <v>33</v>
      </c>
      <c r="F57" s="24">
        <f t="shared" si="1"/>
        <v>5.7779491525423721</v>
      </c>
      <c r="G57" s="19" t="s">
        <v>33</v>
      </c>
      <c r="H57" s="19" t="s">
        <v>33</v>
      </c>
      <c r="I57" s="24">
        <f t="shared" si="2"/>
        <v>5.7779491525423721</v>
      </c>
      <c r="J57" s="19" t="s">
        <v>33</v>
      </c>
      <c r="K57" s="24">
        <f t="shared" si="3"/>
        <v>4.8965670784257389</v>
      </c>
      <c r="L57" s="19" t="s">
        <v>33</v>
      </c>
      <c r="M57" s="19" t="s">
        <v>33</v>
      </c>
      <c r="N57" s="22" t="s">
        <v>42</v>
      </c>
      <c r="O57" s="19" t="s">
        <v>33</v>
      </c>
      <c r="P57" s="19" t="s">
        <v>33</v>
      </c>
      <c r="Q57" s="27">
        <v>1</v>
      </c>
      <c r="R57" s="19" t="s">
        <v>33</v>
      </c>
      <c r="S57" s="19" t="s">
        <v>33</v>
      </c>
      <c r="T57" s="6"/>
      <c r="U57" s="7"/>
    </row>
    <row r="58" spans="1:21" s="8" customFormat="1" ht="69.95" customHeight="1" x14ac:dyDescent="0.2">
      <c r="A58" s="21" t="s">
        <v>40</v>
      </c>
      <c r="B58" s="25" t="str">
        <f>[2]C0326_1035003351657_02_0_50_0!B251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58" s="25" t="str">
        <f>[2]C0326_1035003351657_02_0_50_0!C251</f>
        <v>I_18_N</v>
      </c>
      <c r="D58" s="24">
        <f>[2]C0326_1035003351657_02_0_50_0!L251</f>
        <v>0.78785898305084745</v>
      </c>
      <c r="E58" s="19" t="s">
        <v>33</v>
      </c>
      <c r="F58" s="24">
        <f t="shared" si="1"/>
        <v>0.78785898305084745</v>
      </c>
      <c r="G58" s="19" t="s">
        <v>33</v>
      </c>
      <c r="H58" s="19" t="s">
        <v>33</v>
      </c>
      <c r="I58" s="24">
        <f t="shared" si="2"/>
        <v>0.78785898305084745</v>
      </c>
      <c r="J58" s="19" t="s">
        <v>33</v>
      </c>
      <c r="K58" s="24">
        <f t="shared" si="3"/>
        <v>0.66767710428037919</v>
      </c>
      <c r="L58" s="19" t="s">
        <v>33</v>
      </c>
      <c r="M58" s="19" t="s">
        <v>33</v>
      </c>
      <c r="N58" s="22" t="s">
        <v>42</v>
      </c>
      <c r="O58" s="19" t="s">
        <v>33</v>
      </c>
      <c r="P58" s="19" t="s">
        <v>33</v>
      </c>
      <c r="Q58" s="27">
        <v>1</v>
      </c>
      <c r="R58" s="19" t="s">
        <v>33</v>
      </c>
      <c r="S58" s="19" t="s">
        <v>33</v>
      </c>
      <c r="T58" s="6"/>
      <c r="U58" s="7"/>
    </row>
    <row r="59" spans="1:21" s="8" customFormat="1" ht="69.95" customHeight="1" x14ac:dyDescent="0.2">
      <c r="A59" s="21" t="s">
        <v>40</v>
      </c>
      <c r="B59" s="25" t="str">
        <f>[2]C0326_1035003351657_02_0_50_0!B252</f>
        <v xml:space="preserve">Модернизация существующей системы телемеханики в г. Королев (Оборудование системы ТМ уровня АРМ диспетчера) </v>
      </c>
      <c r="C59" s="25" t="str">
        <f>[2]C0326_1035003351657_02_0_50_0!C252</f>
        <v>I_19_N</v>
      </c>
      <c r="D59" s="24">
        <f>[2]C0326_1035003351657_02_0_50_0!L252</f>
        <v>0.15158949152542375</v>
      </c>
      <c r="E59" s="19" t="s">
        <v>33</v>
      </c>
      <c r="F59" s="24">
        <f t="shared" si="1"/>
        <v>0.15158949152542375</v>
      </c>
      <c r="G59" s="19" t="s">
        <v>33</v>
      </c>
      <c r="H59" s="19" t="s">
        <v>33</v>
      </c>
      <c r="I59" s="24">
        <f t="shared" si="2"/>
        <v>0.15158949152542375</v>
      </c>
      <c r="J59" s="19" t="s">
        <v>33</v>
      </c>
      <c r="K59" s="24">
        <f t="shared" si="3"/>
        <v>0.12846567078425741</v>
      </c>
      <c r="L59" s="19" t="s">
        <v>33</v>
      </c>
      <c r="M59" s="19" t="s">
        <v>33</v>
      </c>
      <c r="N59" s="22" t="s">
        <v>42</v>
      </c>
      <c r="O59" s="19" t="s">
        <v>33</v>
      </c>
      <c r="P59" s="19" t="s">
        <v>33</v>
      </c>
      <c r="Q59" s="27">
        <v>13</v>
      </c>
      <c r="R59" s="19" t="s">
        <v>33</v>
      </c>
      <c r="S59" s="19" t="s">
        <v>33</v>
      </c>
      <c r="T59" s="6"/>
      <c r="U59" s="7"/>
    </row>
    <row r="60" spans="1:21" s="8" customFormat="1" ht="69.95" customHeight="1" x14ac:dyDescent="0.2">
      <c r="A60" s="21" t="s">
        <v>40</v>
      </c>
      <c r="B60" s="25" t="str">
        <f>[2]C0326_1035003351657_02_0_50_0!B253</f>
        <v>Модернизация существующей системы телемеханики (Оборудование системы ТМ Лобненской РЭС  для 13-ти РП)</v>
      </c>
      <c r="C60" s="25" t="str">
        <f>[2]C0326_1035003351657_02_0_50_0!C253</f>
        <v>I_20_N</v>
      </c>
      <c r="D60" s="24">
        <f>[2]C0326_1035003351657_02_0_50_0!L253</f>
        <v>3.0045335593220339</v>
      </c>
      <c r="E60" s="19" t="s">
        <v>33</v>
      </c>
      <c r="F60" s="24">
        <f t="shared" si="1"/>
        <v>3.0045335593220339</v>
      </c>
      <c r="G60" s="19" t="s">
        <v>33</v>
      </c>
      <c r="H60" s="19" t="s">
        <v>33</v>
      </c>
      <c r="I60" s="24">
        <f t="shared" si="2"/>
        <v>3.0045335593220339</v>
      </c>
      <c r="J60" s="19" t="s">
        <v>33</v>
      </c>
      <c r="K60" s="24">
        <f t="shared" si="3"/>
        <v>2.5462148807813847</v>
      </c>
      <c r="L60" s="19" t="s">
        <v>33</v>
      </c>
      <c r="M60" s="19" t="s">
        <v>33</v>
      </c>
      <c r="N60" s="22" t="s">
        <v>42</v>
      </c>
      <c r="O60" s="19" t="s">
        <v>33</v>
      </c>
      <c r="P60" s="19" t="s">
        <v>33</v>
      </c>
      <c r="Q60" s="27">
        <v>1</v>
      </c>
      <c r="R60" s="19" t="s">
        <v>33</v>
      </c>
      <c r="S60" s="19" t="s">
        <v>33</v>
      </c>
      <c r="T60" s="6"/>
      <c r="U60" s="7"/>
    </row>
    <row r="61" spans="1:21" s="8" customFormat="1" ht="69.95" customHeight="1" x14ac:dyDescent="0.2">
      <c r="A61" s="21" t="s">
        <v>40</v>
      </c>
      <c r="B61" s="25" t="str">
        <f>[2]C0326_1035003351657_02_0_50_0!B254</f>
        <v>Приобретение и установка диспетчерского щита Лобня</v>
      </c>
      <c r="C61" s="25" t="str">
        <f>[2]C0326_1035003351657_02_0_50_0!C254</f>
        <v>I_21_N</v>
      </c>
      <c r="D61" s="24">
        <f>[2]C0326_1035003351657_02_0_50_0!L254</f>
        <v>2.9730203389830501</v>
      </c>
      <c r="E61" s="19" t="s">
        <v>33</v>
      </c>
      <c r="F61" s="24">
        <f t="shared" si="1"/>
        <v>2.9730203389830501</v>
      </c>
      <c r="G61" s="19" t="s">
        <v>33</v>
      </c>
      <c r="H61" s="19" t="s">
        <v>33</v>
      </c>
      <c r="I61" s="24">
        <f t="shared" si="2"/>
        <v>2.9730203389830501</v>
      </c>
      <c r="J61" s="19" t="s">
        <v>33</v>
      </c>
      <c r="K61" s="24">
        <f t="shared" si="3"/>
        <v>2.5195087618500427</v>
      </c>
      <c r="L61" s="19" t="s">
        <v>33</v>
      </c>
      <c r="M61" s="19" t="s">
        <v>33</v>
      </c>
      <c r="N61" s="22" t="s">
        <v>42</v>
      </c>
      <c r="O61" s="19" t="s">
        <v>33</v>
      </c>
      <c r="P61" s="19" t="s">
        <v>33</v>
      </c>
      <c r="Q61" s="27">
        <v>1</v>
      </c>
      <c r="R61" s="19" t="s">
        <v>33</v>
      </c>
      <c r="S61" s="19" t="s">
        <v>33</v>
      </c>
      <c r="T61" s="6"/>
      <c r="U61" s="7"/>
    </row>
    <row r="62" spans="1:21" s="8" customFormat="1" ht="69.95" customHeight="1" x14ac:dyDescent="0.2">
      <c r="A62" s="21" t="s">
        <v>40</v>
      </c>
      <c r="B62" s="25" t="str">
        <f>[2]C0326_1035003351657_02_0_50_0!B255</f>
        <v>Приобретение и установка диспетчерского щита Дрожжино</v>
      </c>
      <c r="C62" s="25" t="str">
        <f>[2]C0326_1035003351657_02_0_50_0!C255</f>
        <v>I_22_N</v>
      </c>
      <c r="D62" s="24">
        <f>[2]C0326_1035003351657_02_0_50_0!L255</f>
        <v>3.306813559322034</v>
      </c>
      <c r="E62" s="19" t="s">
        <v>33</v>
      </c>
      <c r="F62" s="24">
        <f t="shared" si="1"/>
        <v>3.306813559322034</v>
      </c>
      <c r="G62" s="19" t="s">
        <v>33</v>
      </c>
      <c r="H62" s="19" t="s">
        <v>33</v>
      </c>
      <c r="I62" s="24">
        <f t="shared" si="2"/>
        <v>3.306813559322034</v>
      </c>
      <c r="J62" s="19" t="s">
        <v>33</v>
      </c>
      <c r="K62" s="24">
        <f t="shared" si="3"/>
        <v>2.8023843723068085</v>
      </c>
      <c r="L62" s="19" t="s">
        <v>33</v>
      </c>
      <c r="M62" s="19" t="s">
        <v>33</v>
      </c>
      <c r="N62" s="22" t="s">
        <v>42</v>
      </c>
      <c r="O62" s="19" t="s">
        <v>33</v>
      </c>
      <c r="P62" s="19" t="s">
        <v>33</v>
      </c>
      <c r="Q62" s="27">
        <v>1</v>
      </c>
      <c r="R62" s="19" t="s">
        <v>33</v>
      </c>
      <c r="S62" s="19" t="s">
        <v>33</v>
      </c>
      <c r="T62" s="6"/>
      <c r="U62" s="7"/>
    </row>
    <row r="63" spans="1:21" s="8" customFormat="1" ht="69.95" customHeight="1" x14ac:dyDescent="0.2">
      <c r="A63" s="21" t="s">
        <v>40</v>
      </c>
      <c r="B63" s="25" t="str">
        <f>[2]C0326_1035003351657_02_0_50_0!B256</f>
        <v>Приобритение программного исполнительного модуля ОРС МРВ+</v>
      </c>
      <c r="C63" s="25" t="str">
        <f>[2]C0326_1035003351657_02_0_50_0!C256</f>
        <v>I_23_N</v>
      </c>
      <c r="D63" s="24">
        <f>[2]C0326_1035003351657_02_0_50_0!L256</f>
        <v>0.37743050847457632</v>
      </c>
      <c r="E63" s="19" t="s">
        <v>33</v>
      </c>
      <c r="F63" s="24">
        <f t="shared" si="1"/>
        <v>0.37743050847457632</v>
      </c>
      <c r="G63" s="19" t="s">
        <v>33</v>
      </c>
      <c r="H63" s="19" t="s">
        <v>33</v>
      </c>
      <c r="I63" s="24">
        <f t="shared" si="2"/>
        <v>0.37743050847457632</v>
      </c>
      <c r="J63" s="19" t="s">
        <v>33</v>
      </c>
      <c r="K63" s="24">
        <f t="shared" si="3"/>
        <v>0.31985636311404775</v>
      </c>
      <c r="L63" s="19" t="s">
        <v>33</v>
      </c>
      <c r="M63" s="19" t="s">
        <v>33</v>
      </c>
      <c r="N63" s="22" t="s">
        <v>42</v>
      </c>
      <c r="O63" s="19" t="s">
        <v>33</v>
      </c>
      <c r="P63" s="19" t="s">
        <v>33</v>
      </c>
      <c r="Q63" s="27">
        <v>1</v>
      </c>
      <c r="R63" s="19" t="s">
        <v>33</v>
      </c>
      <c r="S63" s="19" t="s">
        <v>33</v>
      </c>
      <c r="T63" s="6"/>
      <c r="U63" s="7"/>
    </row>
    <row r="64" spans="1:21" s="8" customFormat="1" ht="69.95" customHeight="1" x14ac:dyDescent="0.2">
      <c r="A64" s="21" t="s">
        <v>40</v>
      </c>
      <c r="B64" s="25" t="str">
        <f>[2]C0326_1035003351657_02_0_50_0!B257</f>
        <v>Строительство учебного полигона</v>
      </c>
      <c r="C64" s="25" t="str">
        <f>[2]C0326_1035003351657_02_0_50_0!C257</f>
        <v>I_24_N</v>
      </c>
      <c r="D64" s="24">
        <f>[2]C0326_1035003351657_02_0_50_0!L257</f>
        <v>3.050847457627119</v>
      </c>
      <c r="E64" s="19" t="s">
        <v>33</v>
      </c>
      <c r="F64" s="24">
        <f t="shared" si="1"/>
        <v>3.050847457627119</v>
      </c>
      <c r="G64" s="19" t="s">
        <v>33</v>
      </c>
      <c r="H64" s="19" t="s">
        <v>33</v>
      </c>
      <c r="I64" s="24">
        <f t="shared" si="2"/>
        <v>3.050847457627119</v>
      </c>
      <c r="J64" s="19" t="s">
        <v>33</v>
      </c>
      <c r="K64" s="24">
        <f t="shared" si="3"/>
        <v>2.5854639471416263</v>
      </c>
      <c r="L64" s="19" t="s">
        <v>33</v>
      </c>
      <c r="M64" s="19" t="s">
        <v>33</v>
      </c>
      <c r="N64" s="22" t="s">
        <v>42</v>
      </c>
      <c r="O64" s="19" t="s">
        <v>33</v>
      </c>
      <c r="P64" s="19" t="s">
        <v>33</v>
      </c>
      <c r="Q64" s="27">
        <v>1</v>
      </c>
      <c r="R64" s="19" t="s">
        <v>33</v>
      </c>
      <c r="S64" s="19" t="s">
        <v>33</v>
      </c>
      <c r="T64" s="6"/>
      <c r="U64" s="7"/>
    </row>
    <row r="65" spans="1:20" ht="15.75" x14ac:dyDescent="0.25">
      <c r="A65" s="21" t="s">
        <v>37</v>
      </c>
      <c r="B65" s="18" t="s">
        <v>37</v>
      </c>
      <c r="C65" s="19" t="s">
        <v>33</v>
      </c>
      <c r="D65" s="19" t="s">
        <v>33</v>
      </c>
      <c r="E65" s="19" t="s">
        <v>33</v>
      </c>
      <c r="F65" s="19" t="s">
        <v>33</v>
      </c>
      <c r="G65" s="19" t="s">
        <v>33</v>
      </c>
      <c r="H65" s="19" t="s">
        <v>33</v>
      </c>
      <c r="I65" s="19" t="s">
        <v>33</v>
      </c>
      <c r="J65" s="19" t="s">
        <v>33</v>
      </c>
      <c r="K65" s="19" t="s">
        <v>33</v>
      </c>
      <c r="L65" s="19" t="s">
        <v>33</v>
      </c>
      <c r="M65" s="19" t="s">
        <v>33</v>
      </c>
      <c r="N65" s="19" t="s">
        <v>33</v>
      </c>
      <c r="O65" s="19" t="s">
        <v>33</v>
      </c>
      <c r="P65" s="19" t="s">
        <v>33</v>
      </c>
      <c r="Q65" s="19" t="s">
        <v>33</v>
      </c>
      <c r="R65" s="19" t="s">
        <v>33</v>
      </c>
      <c r="S65" s="19" t="s">
        <v>33</v>
      </c>
      <c r="T65" s="5"/>
    </row>
    <row r="66" spans="1:20" ht="30" x14ac:dyDescent="0.25">
      <c r="A66" s="21" t="s">
        <v>43</v>
      </c>
      <c r="B66" s="22" t="s">
        <v>44</v>
      </c>
      <c r="C66" s="19" t="s">
        <v>33</v>
      </c>
      <c r="D66" s="19" t="s">
        <v>33</v>
      </c>
      <c r="E66" s="19" t="s">
        <v>33</v>
      </c>
      <c r="F66" s="19" t="s">
        <v>33</v>
      </c>
      <c r="G66" s="19" t="s">
        <v>33</v>
      </c>
      <c r="H66" s="19" t="s">
        <v>33</v>
      </c>
      <c r="I66" s="19" t="s">
        <v>33</v>
      </c>
      <c r="J66" s="19" t="s">
        <v>33</v>
      </c>
      <c r="K66" s="19" t="s">
        <v>33</v>
      </c>
      <c r="L66" s="19" t="s">
        <v>33</v>
      </c>
      <c r="M66" s="19" t="s">
        <v>33</v>
      </c>
      <c r="N66" s="19" t="s">
        <v>33</v>
      </c>
      <c r="O66" s="19" t="s">
        <v>33</v>
      </c>
      <c r="P66" s="19" t="s">
        <v>33</v>
      </c>
      <c r="Q66" s="19" t="s">
        <v>33</v>
      </c>
      <c r="R66" s="19" t="s">
        <v>33</v>
      </c>
      <c r="S66" s="19" t="s">
        <v>33</v>
      </c>
      <c r="T66" s="5"/>
    </row>
    <row r="67" spans="1:20" ht="18" x14ac:dyDescent="0.25">
      <c r="A67" s="21" t="s">
        <v>46</v>
      </c>
      <c r="B67" s="18" t="s">
        <v>46</v>
      </c>
      <c r="C67" s="19" t="s">
        <v>33</v>
      </c>
      <c r="D67" s="19" t="s">
        <v>33</v>
      </c>
      <c r="E67" s="19" t="s">
        <v>33</v>
      </c>
      <c r="F67" s="19" t="s">
        <v>33</v>
      </c>
      <c r="G67" s="19" t="s">
        <v>33</v>
      </c>
      <c r="H67" s="19" t="s">
        <v>33</v>
      </c>
      <c r="I67" s="19" t="s">
        <v>33</v>
      </c>
      <c r="J67" s="19" t="s">
        <v>33</v>
      </c>
      <c r="K67" s="19" t="s">
        <v>33</v>
      </c>
      <c r="L67" s="19" t="s">
        <v>33</v>
      </c>
      <c r="M67" s="19" t="s">
        <v>33</v>
      </c>
      <c r="N67" s="19" t="s">
        <v>33</v>
      </c>
      <c r="O67" s="19" t="s">
        <v>33</v>
      </c>
      <c r="P67" s="19" t="s">
        <v>33</v>
      </c>
      <c r="Q67" s="19" t="s">
        <v>33</v>
      </c>
      <c r="R67" s="19" t="s">
        <v>33</v>
      </c>
      <c r="S67" s="19" t="s">
        <v>33</v>
      </c>
      <c r="T67" s="5"/>
    </row>
    <row r="68" spans="1:20" ht="15.75" x14ac:dyDescent="0.25">
      <c r="T68" s="5"/>
    </row>
    <row r="69" spans="1:20" ht="15.75" x14ac:dyDescent="0.25">
      <c r="T69" s="5"/>
    </row>
    <row r="70" spans="1:20" ht="15.75" x14ac:dyDescent="0.25">
      <c r="T70" s="5"/>
    </row>
    <row r="71" spans="1:20" ht="15.75" x14ac:dyDescent="0.25">
      <c r="T71" s="5"/>
    </row>
    <row r="72" spans="1:20" ht="15.75" x14ac:dyDescent="0.25">
      <c r="T72" s="5"/>
    </row>
    <row r="73" spans="1:20" ht="15.75" x14ac:dyDescent="0.25">
      <c r="T73" s="5"/>
    </row>
    <row r="74" spans="1:20" ht="15.75" x14ac:dyDescent="0.25">
      <c r="A74" s="33" t="s">
        <v>47</v>
      </c>
      <c r="B74" s="33"/>
      <c r="C74" s="33"/>
      <c r="D74" s="33"/>
      <c r="E74" s="33"/>
      <c r="F74" s="33"/>
      <c r="G74" s="33"/>
      <c r="H74" s="33"/>
      <c r="I74" s="33"/>
      <c r="T74" s="5"/>
    </row>
    <row r="75" spans="1:20" ht="15.75" x14ac:dyDescent="0.25">
      <c r="T75" s="5"/>
    </row>
    <row r="76" spans="1:20" ht="15.75" x14ac:dyDescent="0.25">
      <c r="T76" s="5"/>
    </row>
    <row r="77" spans="1:20" ht="15.75" x14ac:dyDescent="0.25">
      <c r="T77" s="5"/>
    </row>
    <row r="78" spans="1:20" ht="15.75" x14ac:dyDescent="0.25">
      <c r="T78" s="5"/>
    </row>
    <row r="79" spans="1:20" ht="15.75" x14ac:dyDescent="0.25">
      <c r="T79" s="5"/>
    </row>
    <row r="80" spans="1:20" ht="15.75" x14ac:dyDescent="0.25">
      <c r="T80" s="5"/>
    </row>
    <row r="81" spans="20:20" ht="15.75" x14ac:dyDescent="0.25">
      <c r="T81" s="5"/>
    </row>
    <row r="82" spans="20:20" ht="15.75" x14ac:dyDescent="0.25">
      <c r="T82" s="5"/>
    </row>
    <row r="83" spans="20:20" ht="15.75" x14ac:dyDescent="0.25">
      <c r="T83" s="5"/>
    </row>
    <row r="84" spans="20:20" ht="15.75" x14ac:dyDescent="0.25">
      <c r="T84" s="5"/>
    </row>
    <row r="85" spans="20:20" ht="15.75" x14ac:dyDescent="0.25">
      <c r="T85" s="5"/>
    </row>
    <row r="86" spans="20:20" ht="15.75" x14ac:dyDescent="0.25">
      <c r="T86" s="5"/>
    </row>
    <row r="87" spans="20:20" ht="15.75" x14ac:dyDescent="0.25">
      <c r="T87" s="5"/>
    </row>
    <row r="88" spans="20:20" ht="15.75" x14ac:dyDescent="0.25">
      <c r="T88" s="5"/>
    </row>
    <row r="89" spans="20:20" ht="15.75" x14ac:dyDescent="0.25">
      <c r="T89" s="5"/>
    </row>
    <row r="90" spans="20:20" ht="15.75" x14ac:dyDescent="0.25">
      <c r="T90" s="5"/>
    </row>
    <row r="91" spans="20:20" ht="15.75" x14ac:dyDescent="0.25">
      <c r="T91" s="5"/>
    </row>
    <row r="92" spans="20:20" ht="15.75" x14ac:dyDescent="0.25">
      <c r="T92" s="5"/>
    </row>
    <row r="93" spans="20:20" ht="15.75" x14ac:dyDescent="0.25">
      <c r="T93" s="5"/>
    </row>
    <row r="94" spans="20:20" ht="15.75" x14ac:dyDescent="0.25">
      <c r="T94" s="5"/>
    </row>
    <row r="95" spans="20:20" ht="15.75" x14ac:dyDescent="0.25">
      <c r="T95" s="5"/>
    </row>
    <row r="96" spans="20:20" ht="15.75" x14ac:dyDescent="0.25">
      <c r="T96" s="5"/>
    </row>
    <row r="97" spans="20:20" ht="15.75" x14ac:dyDescent="0.25">
      <c r="T97" s="5"/>
    </row>
    <row r="98" spans="20:20" ht="15.75" x14ac:dyDescent="0.25">
      <c r="T98" s="5"/>
    </row>
    <row r="99" spans="20:20" ht="15.75" x14ac:dyDescent="0.25">
      <c r="T99" s="5"/>
    </row>
    <row r="100" spans="20:20" ht="15.75" x14ac:dyDescent="0.25">
      <c r="T100" s="5"/>
    </row>
    <row r="101" spans="20:20" ht="15.75" x14ac:dyDescent="0.25">
      <c r="T101" s="5"/>
    </row>
    <row r="102" spans="20:20" ht="15.75" x14ac:dyDescent="0.25">
      <c r="T102" s="5"/>
    </row>
    <row r="103" spans="20:20" ht="15.75" x14ac:dyDescent="0.25">
      <c r="T103" s="5"/>
    </row>
  </sheetData>
  <mergeCells count="19"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A74:I74"/>
    <mergeCell ref="F11:J12"/>
    <mergeCell ref="K11:K13"/>
    <mergeCell ref="L11:M12"/>
    <mergeCell ref="N11:N13"/>
  </mergeCells>
  <pageMargins left="0.70866141732283472" right="0.70866141732283472" top="0.74803149606299213" bottom="0.74803149606299213" header="0.31496062992125984" footer="0.31496062992125984"/>
  <pageSetup paperSize="8" scale="1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C0326_1035003351657_14_0_50_0</vt:lpstr>
      <vt:lpstr>Лист1</vt:lpstr>
      <vt:lpstr>'C0326_1035003351657_14_0_50_0'!Область_печати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2019-01-29T13:02:55Z</dcterms:modified>
</cp:coreProperties>
</file>